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2"/>
  <workbookPr updateLinks="never" hidePivotFieldList="1" defaultThemeVersion="166925"/>
  <mc:AlternateContent xmlns:mc="http://schemas.openxmlformats.org/markup-compatibility/2006">
    <mc:Choice Requires="x15">
      <x15ac:absPath xmlns:x15ac="http://schemas.microsoft.com/office/spreadsheetml/2010/11/ac" url="https://gfcnz-my.sharepoint.com/personal/glenn_gfcnz_com/Documents/3. PROJECTS/24. ADB Fiji NIIP/Shared/3. Reports/NIIP/Final Draft/Attachments/"/>
    </mc:Choice>
  </mc:AlternateContent>
  <xr:revisionPtr revIDLastSave="0" documentId="8_{61932C11-4C78-442F-BA92-0840F658883D}" xr6:coauthVersionLast="47" xr6:coauthVersionMax="47" xr10:uidLastSave="{00000000-0000-0000-0000-000000000000}"/>
  <bookViews>
    <workbookView xWindow="-108" yWindow="-108" windowWidth="27288" windowHeight="17544" tabRatio="874" firstSheet="1" activeTab="1" xr2:uid="{A5A6F3AC-EA6D-46B1-BB98-7582E19A137C}"/>
  </bookViews>
  <sheets>
    <sheet name="On_Off" sheetId="2" r:id="rId1"/>
    <sheet name="Sheet2" sheetId="9" r:id="rId2"/>
    <sheet name="Sheet1" sheetId="6" state="hidden" r:id="rId3"/>
    <sheet name="Tables" sheetId="8" state="hidden" r:id="rId4"/>
    <sheet name="Codes" sheetId="1" r:id="rId5"/>
    <sheet name="Bin" sheetId="7" state="hidden" r:id="rId6"/>
  </sheets>
  <externalReferences>
    <externalReference r:id="rId7"/>
  </externalReferences>
  <definedNames>
    <definedName name="_xlnm._FilterDatabase" localSheetId="0" hidden="1">On_Off!$A$1:$AB$576</definedName>
    <definedName name="_xlnm._FilterDatabase" localSheetId="1" hidden="1">Sheet2!$A$1:$N$544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 i="9" l="1"/>
  <c r="P4" i="9"/>
  <c r="O5" i="9"/>
  <c r="P5" i="9"/>
  <c r="O6" i="9"/>
  <c r="P6" i="9"/>
  <c r="O7" i="9"/>
  <c r="P7" i="9"/>
  <c r="O8" i="9"/>
  <c r="P8" i="9"/>
  <c r="O9" i="9"/>
  <c r="N9" i="9" s="1"/>
  <c r="P9" i="9"/>
  <c r="O10" i="9"/>
  <c r="P10" i="9"/>
  <c r="O11" i="9"/>
  <c r="N11" i="9" s="1"/>
  <c r="M11" i="9" s="1"/>
  <c r="P11" i="9"/>
  <c r="O12" i="9"/>
  <c r="P12" i="9"/>
  <c r="O13" i="9"/>
  <c r="P13" i="9"/>
  <c r="O14" i="9"/>
  <c r="P14" i="9"/>
  <c r="O15" i="9"/>
  <c r="P15" i="9"/>
  <c r="O16" i="9"/>
  <c r="P16" i="9"/>
  <c r="O17" i="9"/>
  <c r="N17" i="9" s="1"/>
  <c r="M17" i="9" s="1"/>
  <c r="P17" i="9"/>
  <c r="O18" i="9"/>
  <c r="N18" i="9" s="1"/>
  <c r="M18" i="9" s="1"/>
  <c r="P18" i="9"/>
  <c r="O19" i="9"/>
  <c r="P19" i="9"/>
  <c r="O20" i="9"/>
  <c r="P20" i="9"/>
  <c r="O21" i="9"/>
  <c r="P21" i="9"/>
  <c r="O22" i="9"/>
  <c r="N22" i="9" s="1"/>
  <c r="M22" i="9" s="1"/>
  <c r="P22" i="9"/>
  <c r="O23" i="9"/>
  <c r="P23" i="9"/>
  <c r="O24" i="9"/>
  <c r="N24" i="9" s="1"/>
  <c r="P24" i="9"/>
  <c r="N25" i="9"/>
  <c r="M25" i="9" s="1"/>
  <c r="O25" i="9"/>
  <c r="P25" i="9"/>
  <c r="O26" i="9"/>
  <c r="P26" i="9"/>
  <c r="O27" i="9"/>
  <c r="P27" i="9"/>
  <c r="N27" i="9" s="1"/>
  <c r="M27" i="9" s="1"/>
  <c r="O28" i="9"/>
  <c r="N28" i="9" s="1"/>
  <c r="M28" i="9" s="1"/>
  <c r="P28" i="9"/>
  <c r="O29" i="9"/>
  <c r="P29" i="9"/>
  <c r="O30" i="9"/>
  <c r="N30" i="9" s="1"/>
  <c r="M30" i="9" s="1"/>
  <c r="P30" i="9"/>
  <c r="O31" i="9"/>
  <c r="P31" i="9"/>
  <c r="O32" i="9"/>
  <c r="P32" i="9"/>
  <c r="O33" i="9"/>
  <c r="N33" i="9" s="1"/>
  <c r="M33" i="9" s="1"/>
  <c r="P33" i="9"/>
  <c r="O34" i="9"/>
  <c r="P34" i="9"/>
  <c r="O35" i="9"/>
  <c r="N35" i="9" s="1"/>
  <c r="M35" i="9" s="1"/>
  <c r="P35" i="9"/>
  <c r="O36" i="9"/>
  <c r="P36" i="9"/>
  <c r="O37" i="9"/>
  <c r="N37" i="9" s="1"/>
  <c r="M37" i="9" s="1"/>
  <c r="P37" i="9"/>
  <c r="O38" i="9"/>
  <c r="P38" i="9"/>
  <c r="O39" i="9"/>
  <c r="P39" i="9"/>
  <c r="O40" i="9"/>
  <c r="N40" i="9" s="1"/>
  <c r="M40" i="9" s="1"/>
  <c r="P40" i="9"/>
  <c r="O41" i="9"/>
  <c r="P41" i="9"/>
  <c r="O42" i="9"/>
  <c r="P42" i="9"/>
  <c r="O43" i="9"/>
  <c r="N43" i="9" s="1"/>
  <c r="M43" i="9" s="1"/>
  <c r="P43" i="9"/>
  <c r="O44" i="9"/>
  <c r="P44" i="9"/>
  <c r="O45" i="9"/>
  <c r="P45" i="9"/>
  <c r="O46" i="9"/>
  <c r="P46" i="9"/>
  <c r="O47" i="9"/>
  <c r="P47" i="9"/>
  <c r="O48" i="9"/>
  <c r="P48" i="9"/>
  <c r="N49" i="9"/>
  <c r="M49" i="9" s="1"/>
  <c r="O49" i="9"/>
  <c r="P49" i="9"/>
  <c r="O50" i="9"/>
  <c r="P50" i="9"/>
  <c r="O51" i="9"/>
  <c r="P51" i="9"/>
  <c r="N51" i="9" s="1"/>
  <c r="M51" i="9" s="1"/>
  <c r="O52" i="9"/>
  <c r="P52" i="9"/>
  <c r="O53" i="9"/>
  <c r="N53" i="9" s="1"/>
  <c r="M53" i="9" s="1"/>
  <c r="P53" i="9"/>
  <c r="O54" i="9"/>
  <c r="N54" i="9" s="1"/>
  <c r="M54" i="9" s="1"/>
  <c r="P54" i="9"/>
  <c r="O55" i="9"/>
  <c r="P55" i="9"/>
  <c r="O56" i="9"/>
  <c r="N56" i="9" s="1"/>
  <c r="P56" i="9"/>
  <c r="O57" i="9"/>
  <c r="N57" i="9" s="1"/>
  <c r="M57" i="9" s="1"/>
  <c r="P57" i="9"/>
  <c r="O58" i="9"/>
  <c r="P58" i="9"/>
  <c r="O59" i="9"/>
  <c r="P59" i="9"/>
  <c r="O60" i="9"/>
  <c r="P60" i="9"/>
  <c r="O61" i="9"/>
  <c r="N61" i="9" s="1"/>
  <c r="M61" i="9" s="1"/>
  <c r="P61" i="9"/>
  <c r="O62" i="9"/>
  <c r="N62" i="9" s="1"/>
  <c r="M62" i="9" s="1"/>
  <c r="P62" i="9"/>
  <c r="O63" i="9"/>
  <c r="P63" i="9"/>
  <c r="O64" i="9"/>
  <c r="N64" i="9" s="1"/>
  <c r="M64" i="9" s="1"/>
  <c r="P64" i="9"/>
  <c r="O65" i="9"/>
  <c r="P65" i="9"/>
  <c r="O66" i="9"/>
  <c r="P66" i="9"/>
  <c r="O67" i="9"/>
  <c r="N67" i="9" s="1"/>
  <c r="M67" i="9" s="1"/>
  <c r="P67" i="9"/>
  <c r="O68" i="9"/>
  <c r="P68" i="9"/>
  <c r="O69" i="9"/>
  <c r="P69" i="9"/>
  <c r="O70" i="9"/>
  <c r="N70" i="9" s="1"/>
  <c r="M70" i="9" s="1"/>
  <c r="P70" i="9"/>
  <c r="O71" i="9"/>
  <c r="P71" i="9"/>
  <c r="O72" i="9"/>
  <c r="P72" i="9"/>
  <c r="N73" i="9"/>
  <c r="M73" i="9" s="1"/>
  <c r="O73" i="9"/>
  <c r="P73" i="9"/>
  <c r="O74" i="9"/>
  <c r="P74" i="9"/>
  <c r="O75" i="9"/>
  <c r="P75" i="9"/>
  <c r="O76" i="9"/>
  <c r="N76" i="9" s="1"/>
  <c r="M76" i="9" s="1"/>
  <c r="P76" i="9"/>
  <c r="O77" i="9"/>
  <c r="P77" i="9"/>
  <c r="O78" i="9"/>
  <c r="P78" i="9"/>
  <c r="O79" i="9"/>
  <c r="P79" i="9"/>
  <c r="O80" i="9"/>
  <c r="P80" i="9"/>
  <c r="O81" i="9"/>
  <c r="N81" i="9" s="1"/>
  <c r="M81" i="9" s="1"/>
  <c r="P81" i="9"/>
  <c r="O82" i="9"/>
  <c r="P82" i="9"/>
  <c r="O83" i="9"/>
  <c r="P83" i="9"/>
  <c r="O84" i="9"/>
  <c r="P84" i="9"/>
  <c r="O85" i="9"/>
  <c r="P85" i="9"/>
  <c r="O86" i="9"/>
  <c r="P86" i="9"/>
  <c r="O87" i="9"/>
  <c r="N87" i="9" s="1"/>
  <c r="M87" i="9" s="1"/>
  <c r="P87" i="9"/>
  <c r="O88" i="9"/>
  <c r="N88" i="9" s="1"/>
  <c r="M88" i="9" s="1"/>
  <c r="P88" i="9"/>
  <c r="O89" i="9"/>
  <c r="N89" i="9" s="1"/>
  <c r="M89" i="9" s="1"/>
  <c r="P89" i="9"/>
  <c r="N90" i="9"/>
  <c r="M90" i="9" s="1"/>
  <c r="O90" i="9"/>
  <c r="P90" i="9"/>
  <c r="O91" i="9"/>
  <c r="P91" i="9"/>
  <c r="O92" i="9"/>
  <c r="P92" i="9"/>
  <c r="N93" i="9"/>
  <c r="M93" i="9" s="1"/>
  <c r="O93" i="9"/>
  <c r="P93" i="9"/>
  <c r="O94" i="9"/>
  <c r="P94" i="9"/>
  <c r="O95" i="9"/>
  <c r="P95" i="9"/>
  <c r="N96" i="9"/>
  <c r="M96" i="9" s="1"/>
  <c r="O96" i="9"/>
  <c r="P96" i="9"/>
  <c r="O97" i="9"/>
  <c r="P97" i="9"/>
  <c r="O98" i="9"/>
  <c r="P98" i="9"/>
  <c r="O99" i="9"/>
  <c r="N99" i="9" s="1"/>
  <c r="M99" i="9" s="1"/>
  <c r="P99" i="9"/>
  <c r="O100" i="9"/>
  <c r="P100" i="9"/>
  <c r="O101" i="9"/>
  <c r="P101" i="9"/>
  <c r="O102" i="9"/>
  <c r="P102" i="9"/>
  <c r="O103" i="9"/>
  <c r="P103" i="9"/>
  <c r="O104" i="9"/>
  <c r="P104" i="9"/>
  <c r="O105" i="9"/>
  <c r="P105" i="9"/>
  <c r="O106" i="9"/>
  <c r="N106" i="9" s="1"/>
  <c r="M106" i="9" s="1"/>
  <c r="P106" i="9"/>
  <c r="O107" i="9"/>
  <c r="P107" i="9"/>
  <c r="O108" i="9"/>
  <c r="P108" i="9"/>
  <c r="O109" i="9"/>
  <c r="P109" i="9"/>
  <c r="O110" i="9"/>
  <c r="N110" i="9" s="1"/>
  <c r="M110" i="9" s="1"/>
  <c r="P110" i="9"/>
  <c r="O111" i="9"/>
  <c r="P111" i="9"/>
  <c r="O112" i="9"/>
  <c r="P112" i="9"/>
  <c r="O113" i="9"/>
  <c r="N113" i="9" s="1"/>
  <c r="M113" i="9" s="1"/>
  <c r="P113" i="9"/>
  <c r="N114" i="9"/>
  <c r="M114" i="9" s="1"/>
  <c r="O114" i="9"/>
  <c r="P114" i="9"/>
  <c r="O115" i="9"/>
  <c r="P115" i="9"/>
  <c r="O116" i="9"/>
  <c r="P116" i="9"/>
  <c r="N117" i="9"/>
  <c r="M117" i="9" s="1"/>
  <c r="O117" i="9"/>
  <c r="P117" i="9"/>
  <c r="O118" i="9"/>
  <c r="N118" i="9" s="1"/>
  <c r="M118" i="9" s="1"/>
  <c r="P118" i="9"/>
  <c r="O119" i="9"/>
  <c r="P119" i="9"/>
  <c r="N120" i="9"/>
  <c r="M120" i="9" s="1"/>
  <c r="O120" i="9"/>
  <c r="P120" i="9"/>
  <c r="O121" i="9"/>
  <c r="P121" i="9"/>
  <c r="O122" i="9"/>
  <c r="P122" i="9"/>
  <c r="N123" i="9"/>
  <c r="M123" i="9" s="1"/>
  <c r="O123" i="9"/>
  <c r="P123" i="9"/>
  <c r="O124" i="9"/>
  <c r="P124" i="9"/>
  <c r="O125" i="9"/>
  <c r="P125" i="9"/>
  <c r="N126" i="9"/>
  <c r="M126" i="9" s="1"/>
  <c r="O126" i="9"/>
  <c r="P126" i="9"/>
  <c r="O127" i="9"/>
  <c r="P127" i="9"/>
  <c r="O128" i="9"/>
  <c r="P128" i="9"/>
  <c r="O129" i="9"/>
  <c r="N129" i="9" s="1"/>
  <c r="M129" i="9" s="1"/>
  <c r="P129" i="9"/>
  <c r="O130" i="9"/>
  <c r="P130" i="9"/>
  <c r="O131" i="9"/>
  <c r="P131" i="9"/>
  <c r="O132" i="9"/>
  <c r="P132" i="9"/>
  <c r="N133" i="9"/>
  <c r="M133" i="9" s="1"/>
  <c r="O133" i="9"/>
  <c r="P133" i="9"/>
  <c r="O134" i="9"/>
  <c r="P134" i="9"/>
  <c r="O135" i="9"/>
  <c r="P135" i="9"/>
  <c r="O136" i="9"/>
  <c r="P136" i="9"/>
  <c r="N137" i="9"/>
  <c r="M137" i="9" s="1"/>
  <c r="O137" i="9"/>
  <c r="P137" i="9"/>
  <c r="O138" i="9"/>
  <c r="P138" i="9"/>
  <c r="O139" i="9"/>
  <c r="N139" i="9" s="1"/>
  <c r="M139" i="9" s="1"/>
  <c r="P139" i="9"/>
  <c r="O140" i="9"/>
  <c r="P140" i="9"/>
  <c r="O141" i="9"/>
  <c r="P141" i="9"/>
  <c r="O142" i="9"/>
  <c r="P142" i="9"/>
  <c r="O143" i="9"/>
  <c r="P143" i="9"/>
  <c r="O144" i="9"/>
  <c r="N144" i="9" s="1"/>
  <c r="M144" i="9" s="1"/>
  <c r="P144" i="9"/>
  <c r="O145" i="9"/>
  <c r="N145" i="9" s="1"/>
  <c r="M145" i="9" s="1"/>
  <c r="P145" i="9"/>
  <c r="O146" i="9"/>
  <c r="P146" i="9"/>
  <c r="N147" i="9"/>
  <c r="M147" i="9" s="1"/>
  <c r="O147" i="9"/>
  <c r="P147" i="9"/>
  <c r="O148" i="9"/>
  <c r="P148" i="9"/>
  <c r="O149" i="9"/>
  <c r="P149" i="9"/>
  <c r="N150" i="9"/>
  <c r="M150" i="9" s="1"/>
  <c r="O150" i="9"/>
  <c r="P150" i="9"/>
  <c r="O151" i="9"/>
  <c r="P151" i="9"/>
  <c r="O152" i="9"/>
  <c r="P152" i="9"/>
  <c r="N153" i="9"/>
  <c r="M153" i="9" s="1"/>
  <c r="O153" i="9"/>
  <c r="P153" i="9"/>
  <c r="O154" i="9"/>
  <c r="P154" i="9"/>
  <c r="O155" i="9"/>
  <c r="P155" i="9"/>
  <c r="N155" i="9" s="1"/>
  <c r="M155" i="9" s="1"/>
  <c r="O156" i="9"/>
  <c r="P156" i="9"/>
  <c r="O157" i="9"/>
  <c r="N157" i="9" s="1"/>
  <c r="M157" i="9" s="1"/>
  <c r="P157" i="9"/>
  <c r="O158" i="9"/>
  <c r="N158" i="9" s="1"/>
  <c r="M158" i="9" s="1"/>
  <c r="P158" i="9"/>
  <c r="O159" i="9"/>
  <c r="P159" i="9"/>
  <c r="O160" i="9"/>
  <c r="N160" i="9" s="1"/>
  <c r="M160" i="9" s="1"/>
  <c r="P160" i="9"/>
  <c r="O161" i="9"/>
  <c r="N161" i="9" s="1"/>
  <c r="M161" i="9" s="1"/>
  <c r="P161" i="9"/>
  <c r="O162" i="9"/>
  <c r="P162" i="9"/>
  <c r="O163" i="9"/>
  <c r="N163" i="9" s="1"/>
  <c r="M163" i="9" s="1"/>
  <c r="P163" i="9"/>
  <c r="O164" i="9"/>
  <c r="P164" i="9"/>
  <c r="O165" i="9"/>
  <c r="P165" i="9"/>
  <c r="O166" i="9"/>
  <c r="N166" i="9" s="1"/>
  <c r="M166" i="9" s="1"/>
  <c r="P166" i="9"/>
  <c r="O167" i="9"/>
  <c r="P167" i="9"/>
  <c r="O168" i="9"/>
  <c r="N168" i="9" s="1"/>
  <c r="M168" i="9" s="1"/>
  <c r="P168" i="9"/>
  <c r="O169" i="9"/>
  <c r="N169" i="9" s="1"/>
  <c r="M169" i="9" s="1"/>
  <c r="P169" i="9"/>
  <c r="O170" i="9"/>
  <c r="P170" i="9"/>
  <c r="O171" i="9"/>
  <c r="N171" i="9" s="1"/>
  <c r="M171" i="9" s="1"/>
  <c r="P171" i="9"/>
  <c r="O172" i="9"/>
  <c r="P172" i="9"/>
  <c r="O173" i="9"/>
  <c r="P173" i="9"/>
  <c r="O174" i="9"/>
  <c r="P174" i="9"/>
  <c r="O175" i="9"/>
  <c r="P175" i="9"/>
  <c r="O176" i="9"/>
  <c r="P176" i="9"/>
  <c r="N177" i="9"/>
  <c r="M177" i="9" s="1"/>
  <c r="O177" i="9"/>
  <c r="P177" i="9"/>
  <c r="O178" i="9"/>
  <c r="P178" i="9"/>
  <c r="O179" i="9"/>
  <c r="P179" i="9"/>
  <c r="O180" i="9"/>
  <c r="P180" i="9"/>
  <c r="O181" i="9"/>
  <c r="P181" i="9"/>
  <c r="O182" i="9"/>
  <c r="P182" i="9"/>
  <c r="O183" i="9"/>
  <c r="P183" i="9"/>
  <c r="O184" i="9"/>
  <c r="N184" i="9" s="1"/>
  <c r="M184" i="9" s="1"/>
  <c r="P184" i="9"/>
  <c r="O185" i="9"/>
  <c r="N185" i="9" s="1"/>
  <c r="M185" i="9" s="1"/>
  <c r="P185" i="9"/>
  <c r="O186" i="9"/>
  <c r="P186" i="9"/>
  <c r="N187" i="9"/>
  <c r="M187" i="9" s="1"/>
  <c r="O187" i="9"/>
  <c r="P187" i="9"/>
  <c r="O188" i="9"/>
  <c r="P188" i="9"/>
  <c r="O189" i="9"/>
  <c r="P189" i="9"/>
  <c r="O190" i="9"/>
  <c r="N190" i="9" s="1"/>
  <c r="M190" i="9" s="1"/>
  <c r="P190" i="9"/>
  <c r="O191" i="9"/>
  <c r="P191" i="9"/>
  <c r="O192" i="9"/>
  <c r="P192" i="9"/>
  <c r="O193" i="9"/>
  <c r="N193" i="9" s="1"/>
  <c r="M193" i="9" s="1"/>
  <c r="P193" i="9"/>
  <c r="O194" i="9"/>
  <c r="P194" i="9"/>
  <c r="O195" i="9"/>
  <c r="P195" i="9"/>
  <c r="N195" i="9" s="1"/>
  <c r="O196" i="9"/>
  <c r="P196" i="9"/>
  <c r="O197" i="9"/>
  <c r="P197" i="9"/>
  <c r="N198" i="9"/>
  <c r="M198" i="9" s="1"/>
  <c r="O198" i="9"/>
  <c r="P198" i="9"/>
  <c r="O199" i="9"/>
  <c r="P199" i="9"/>
  <c r="O200" i="9"/>
  <c r="P200" i="9"/>
  <c r="N201" i="9"/>
  <c r="M201" i="9" s="1"/>
  <c r="O201" i="9"/>
  <c r="P201" i="9"/>
  <c r="O202" i="9"/>
  <c r="P202" i="9"/>
  <c r="O203" i="9"/>
  <c r="P203" i="9"/>
  <c r="O204" i="9"/>
  <c r="P204" i="9"/>
  <c r="O205" i="9"/>
  <c r="P205" i="9"/>
  <c r="O206" i="9"/>
  <c r="N206" i="9" s="1"/>
  <c r="M206" i="9" s="1"/>
  <c r="P206" i="9"/>
  <c r="O207" i="9"/>
  <c r="N207" i="9" s="1"/>
  <c r="M207" i="9" s="1"/>
  <c r="P207" i="9"/>
  <c r="O208" i="9"/>
  <c r="P208" i="9"/>
  <c r="O209" i="9"/>
  <c r="N209" i="9" s="1"/>
  <c r="M209" i="9" s="1"/>
  <c r="P209" i="9"/>
  <c r="O210" i="9"/>
  <c r="P210" i="9"/>
  <c r="O211" i="9"/>
  <c r="P211" i="9"/>
  <c r="O212" i="9"/>
  <c r="N212" i="9" s="1"/>
  <c r="M212" i="9" s="1"/>
  <c r="P212" i="9"/>
  <c r="O213" i="9"/>
  <c r="P213" i="9"/>
  <c r="O214" i="9"/>
  <c r="P214" i="9"/>
  <c r="O215" i="9"/>
  <c r="N215" i="9" s="1"/>
  <c r="P215" i="9"/>
  <c r="O216" i="9"/>
  <c r="N216" i="9" s="1"/>
  <c r="M216" i="9" s="1"/>
  <c r="P216" i="9"/>
  <c r="O217" i="9"/>
  <c r="N217" i="9" s="1"/>
  <c r="M217" i="9" s="1"/>
  <c r="P217" i="9"/>
  <c r="N218" i="9"/>
  <c r="M218" i="9" s="1"/>
  <c r="O218" i="9"/>
  <c r="P218" i="9"/>
  <c r="N219" i="9"/>
  <c r="M219" i="9" s="1"/>
  <c r="O219" i="9"/>
  <c r="P219" i="9"/>
  <c r="O220" i="9"/>
  <c r="P220" i="9"/>
  <c r="N221" i="9"/>
  <c r="M221" i="9" s="1"/>
  <c r="O221" i="9"/>
  <c r="P221" i="9"/>
  <c r="N222" i="9"/>
  <c r="O222" i="9"/>
  <c r="P222" i="9"/>
  <c r="O223" i="9"/>
  <c r="P223" i="9"/>
  <c r="N224" i="9"/>
  <c r="M224" i="9" s="1"/>
  <c r="O224" i="9"/>
  <c r="P224" i="9"/>
  <c r="N225" i="9"/>
  <c r="M225" i="9" s="1"/>
  <c r="O225" i="9"/>
  <c r="P225" i="9"/>
  <c r="O226" i="9"/>
  <c r="P226" i="9"/>
  <c r="O227" i="9"/>
  <c r="P227" i="9"/>
  <c r="O228" i="9"/>
  <c r="P228" i="9"/>
  <c r="O229" i="9"/>
  <c r="P229" i="9"/>
  <c r="O230" i="9"/>
  <c r="P230" i="9"/>
  <c r="O231" i="9"/>
  <c r="P231" i="9"/>
  <c r="O232" i="9"/>
  <c r="P232" i="9"/>
  <c r="O233" i="9"/>
  <c r="N233" i="9" s="1"/>
  <c r="M233" i="9" s="1"/>
  <c r="P233" i="9"/>
  <c r="O234" i="9"/>
  <c r="P234" i="9"/>
  <c r="O235" i="9"/>
  <c r="P235" i="9"/>
  <c r="O236" i="9"/>
  <c r="P236" i="9"/>
  <c r="O237" i="9"/>
  <c r="P237" i="9"/>
  <c r="O238" i="9"/>
  <c r="P238" i="9"/>
  <c r="O239" i="9"/>
  <c r="N239" i="9" s="1"/>
  <c r="M239" i="9" s="1"/>
  <c r="P239" i="9"/>
  <c r="O240" i="9"/>
  <c r="P240" i="9"/>
  <c r="O241" i="9"/>
  <c r="N241" i="9" s="1"/>
  <c r="M241" i="9" s="1"/>
  <c r="P241" i="9"/>
  <c r="O242" i="9"/>
  <c r="P242" i="9"/>
  <c r="O243" i="9"/>
  <c r="P243" i="9"/>
  <c r="O244" i="9"/>
  <c r="P244" i="9"/>
  <c r="O245" i="9"/>
  <c r="P245" i="9"/>
  <c r="O246" i="9"/>
  <c r="P246" i="9"/>
  <c r="O247" i="9"/>
  <c r="P247" i="9"/>
  <c r="O248" i="9"/>
  <c r="P248" i="9"/>
  <c r="O249" i="9"/>
  <c r="P249" i="9"/>
  <c r="O250" i="9"/>
  <c r="P250" i="9"/>
  <c r="N251" i="9"/>
  <c r="M251" i="9" s="1"/>
  <c r="O251" i="9"/>
  <c r="P251" i="9"/>
  <c r="O252" i="9"/>
  <c r="P252" i="9"/>
  <c r="O253" i="9"/>
  <c r="P253" i="9"/>
  <c r="N254" i="9"/>
  <c r="M254" i="9" s="1"/>
  <c r="O254" i="9"/>
  <c r="P254" i="9"/>
  <c r="O255" i="9"/>
  <c r="P255" i="9"/>
  <c r="O256" i="9"/>
  <c r="P256" i="9"/>
  <c r="O257" i="9"/>
  <c r="N257" i="9" s="1"/>
  <c r="M257" i="9" s="1"/>
  <c r="P257" i="9"/>
  <c r="O258" i="9"/>
  <c r="P258" i="9"/>
  <c r="O259" i="9"/>
  <c r="P259" i="9"/>
  <c r="O260" i="9"/>
  <c r="P260" i="9"/>
  <c r="O261" i="9"/>
  <c r="N261" i="9" s="1"/>
  <c r="M261" i="9" s="1"/>
  <c r="P261" i="9"/>
  <c r="O262" i="9"/>
  <c r="P262" i="9"/>
  <c r="O263" i="9"/>
  <c r="P263" i="9"/>
  <c r="O264" i="9"/>
  <c r="P264" i="9"/>
  <c r="N265" i="9"/>
  <c r="M265" i="9" s="1"/>
  <c r="O265" i="9"/>
  <c r="P265" i="9"/>
  <c r="O266" i="9"/>
  <c r="P266" i="9"/>
  <c r="O267" i="9"/>
  <c r="P267" i="9"/>
  <c r="O268" i="9"/>
  <c r="P268" i="9"/>
  <c r="O269" i="9"/>
  <c r="N269" i="9" s="1"/>
  <c r="M269" i="9" s="1"/>
  <c r="P269" i="9"/>
  <c r="O270" i="9"/>
  <c r="P270" i="9"/>
  <c r="O271" i="9"/>
  <c r="P271" i="9"/>
  <c r="O272" i="9"/>
  <c r="P272" i="9"/>
  <c r="N273" i="9"/>
  <c r="M273" i="9" s="1"/>
  <c r="O273" i="9"/>
  <c r="P273" i="9"/>
  <c r="O274" i="9"/>
  <c r="P274" i="9"/>
  <c r="O275" i="9"/>
  <c r="P275" i="9"/>
  <c r="O276" i="9"/>
  <c r="P276" i="9"/>
  <c r="O277" i="9"/>
  <c r="N277" i="9" s="1"/>
  <c r="P277" i="9"/>
  <c r="O278" i="9"/>
  <c r="P278" i="9"/>
  <c r="O279" i="9"/>
  <c r="P279" i="9"/>
  <c r="O280" i="9"/>
  <c r="N280" i="9" s="1"/>
  <c r="M280" i="9" s="1"/>
  <c r="P280" i="9"/>
  <c r="O281" i="9"/>
  <c r="N281" i="9" s="1"/>
  <c r="M281" i="9" s="1"/>
  <c r="P281" i="9"/>
  <c r="O282" i="9"/>
  <c r="P282" i="9"/>
  <c r="O283" i="9"/>
  <c r="P283" i="9"/>
  <c r="N283" i="9" s="1"/>
  <c r="M283" i="9" s="1"/>
  <c r="O284" i="9"/>
  <c r="P284" i="9"/>
  <c r="O285" i="9"/>
  <c r="P285" i="9"/>
  <c r="N286" i="9"/>
  <c r="O286" i="9"/>
  <c r="P286" i="9"/>
  <c r="O287" i="9"/>
  <c r="P287" i="9"/>
  <c r="O288" i="9"/>
  <c r="P288" i="9"/>
  <c r="N289" i="9"/>
  <c r="M289" i="9" s="1"/>
  <c r="O289" i="9"/>
  <c r="P289" i="9"/>
  <c r="O290" i="9"/>
  <c r="N290" i="9" s="1"/>
  <c r="M290" i="9" s="1"/>
  <c r="P290" i="9"/>
  <c r="O291" i="9"/>
  <c r="P291" i="9"/>
  <c r="O292" i="9"/>
  <c r="P292" i="9"/>
  <c r="N293" i="9"/>
  <c r="M293" i="9" s="1"/>
  <c r="O293" i="9"/>
  <c r="P293" i="9"/>
  <c r="O294" i="9"/>
  <c r="P294" i="9"/>
  <c r="O295" i="9"/>
  <c r="P295" i="9"/>
  <c r="N296" i="9"/>
  <c r="M296" i="9" s="1"/>
  <c r="O296" i="9"/>
  <c r="P296" i="9"/>
  <c r="O297" i="9"/>
  <c r="N297" i="9" s="1"/>
  <c r="M297" i="9" s="1"/>
  <c r="P297" i="9"/>
  <c r="O298" i="9"/>
  <c r="P298" i="9"/>
  <c r="N299" i="9"/>
  <c r="M299" i="9" s="1"/>
  <c r="O299" i="9"/>
  <c r="P299" i="9"/>
  <c r="O300" i="9"/>
  <c r="P300" i="9"/>
  <c r="O301" i="9"/>
  <c r="P301" i="9"/>
  <c r="O302" i="9"/>
  <c r="N302" i="9" s="1"/>
  <c r="M302" i="9" s="1"/>
  <c r="P302" i="9"/>
  <c r="O303" i="9"/>
  <c r="P303" i="9"/>
  <c r="O304" i="9"/>
  <c r="P304" i="9"/>
  <c r="O305" i="9"/>
  <c r="P305" i="9"/>
  <c r="O306" i="9"/>
  <c r="N306" i="9" s="1"/>
  <c r="M306" i="9" s="1"/>
  <c r="P306" i="9"/>
  <c r="O307" i="9"/>
  <c r="P307" i="9"/>
  <c r="N307" i="9" s="1"/>
  <c r="M307" i="9" s="1"/>
  <c r="O308" i="9"/>
  <c r="P308" i="9"/>
  <c r="O309" i="9"/>
  <c r="P309" i="9"/>
  <c r="N310" i="9"/>
  <c r="M310" i="9" s="1"/>
  <c r="O310" i="9"/>
  <c r="P310" i="9"/>
  <c r="O311" i="9"/>
  <c r="P311" i="9"/>
  <c r="O312" i="9"/>
  <c r="P312" i="9"/>
  <c r="O313" i="9"/>
  <c r="N313" i="9" s="1"/>
  <c r="M313" i="9" s="1"/>
  <c r="P313" i="9"/>
  <c r="O314" i="9"/>
  <c r="P314" i="9"/>
  <c r="O315" i="9"/>
  <c r="P315" i="9"/>
  <c r="N315" i="9" s="1"/>
  <c r="O316" i="9"/>
  <c r="P316" i="9"/>
  <c r="O317" i="9"/>
  <c r="N317" i="9" s="1"/>
  <c r="M317" i="9" s="1"/>
  <c r="P317" i="9"/>
  <c r="O318" i="9"/>
  <c r="N318" i="9" s="1"/>
  <c r="M318" i="9" s="1"/>
  <c r="P318" i="9"/>
  <c r="O319" i="9"/>
  <c r="P319" i="9"/>
  <c r="O320" i="9"/>
  <c r="P320" i="9"/>
  <c r="N321" i="9"/>
  <c r="M321" i="9" s="1"/>
  <c r="O321" i="9"/>
  <c r="P321" i="9"/>
  <c r="O322" i="9"/>
  <c r="P322" i="9"/>
  <c r="O323" i="9"/>
  <c r="N323" i="9" s="1"/>
  <c r="M323" i="9" s="1"/>
  <c r="P323" i="9"/>
  <c r="O324" i="9"/>
  <c r="P324" i="9"/>
  <c r="O325" i="9"/>
  <c r="P325" i="9"/>
  <c r="O326" i="9"/>
  <c r="P326" i="9"/>
  <c r="O327" i="9"/>
  <c r="P327" i="9"/>
  <c r="O328" i="9"/>
  <c r="P328" i="9"/>
  <c r="O329" i="9"/>
  <c r="N329" i="9" s="1"/>
  <c r="M329" i="9" s="1"/>
  <c r="P329" i="9"/>
  <c r="O330" i="9"/>
  <c r="P330" i="9"/>
  <c r="O331" i="9"/>
  <c r="P331" i="9"/>
  <c r="O332" i="9"/>
  <c r="P332" i="9"/>
  <c r="O333" i="9"/>
  <c r="P333" i="9"/>
  <c r="O334" i="9"/>
  <c r="N334" i="9" s="1"/>
  <c r="M334" i="9" s="1"/>
  <c r="P334" i="9"/>
  <c r="O335" i="9"/>
  <c r="P335" i="9"/>
  <c r="O336" i="9"/>
  <c r="P336" i="9"/>
  <c r="O337" i="9"/>
  <c r="N337" i="9" s="1"/>
  <c r="M337" i="9" s="1"/>
  <c r="P337" i="9"/>
  <c r="O338" i="9"/>
  <c r="N338" i="9" s="1"/>
  <c r="M338" i="9" s="1"/>
  <c r="P338" i="9"/>
  <c r="O339" i="9"/>
  <c r="P339" i="9"/>
  <c r="O340" i="9"/>
  <c r="P340" i="9"/>
  <c r="O341" i="9"/>
  <c r="N341" i="9" s="1"/>
  <c r="M341" i="9" s="1"/>
  <c r="P341" i="9"/>
  <c r="O342" i="9"/>
  <c r="P342" i="9"/>
  <c r="O343" i="9"/>
  <c r="P343" i="9"/>
  <c r="O344" i="9"/>
  <c r="P344" i="9"/>
  <c r="N345" i="9"/>
  <c r="M345" i="9" s="1"/>
  <c r="O345" i="9"/>
  <c r="P345" i="9"/>
  <c r="O346" i="9"/>
  <c r="P346" i="9"/>
  <c r="N346" i="9" s="1"/>
  <c r="M346" i="9" s="1"/>
  <c r="O347" i="9"/>
  <c r="N347" i="9" s="1"/>
  <c r="M347" i="9" s="1"/>
  <c r="P347" i="9"/>
  <c r="O348" i="9"/>
  <c r="P348" i="9"/>
  <c r="O349" i="9"/>
  <c r="P349" i="9"/>
  <c r="N349" i="9" s="1"/>
  <c r="M349" i="9" s="1"/>
  <c r="O350" i="9"/>
  <c r="N350" i="9" s="1"/>
  <c r="M350" i="9" s="1"/>
  <c r="P350" i="9"/>
  <c r="O351" i="9"/>
  <c r="P351" i="9"/>
  <c r="O352" i="9"/>
  <c r="P352" i="9"/>
  <c r="O353" i="9"/>
  <c r="N353" i="9" s="1"/>
  <c r="M353" i="9" s="1"/>
  <c r="P353" i="9"/>
  <c r="O354" i="9"/>
  <c r="P354" i="9"/>
  <c r="O355" i="9"/>
  <c r="P355" i="9"/>
  <c r="O356" i="9"/>
  <c r="P356" i="9"/>
  <c r="O357" i="9"/>
  <c r="P357" i="9"/>
  <c r="O358" i="9"/>
  <c r="N358" i="9" s="1"/>
  <c r="M358" i="9" s="1"/>
  <c r="P358" i="9"/>
  <c r="O359" i="9"/>
  <c r="P359" i="9"/>
  <c r="O360" i="9"/>
  <c r="P360" i="9"/>
  <c r="O361" i="9"/>
  <c r="P361" i="9"/>
  <c r="O362" i="9"/>
  <c r="N362" i="9" s="1"/>
  <c r="M362" i="9" s="1"/>
  <c r="P362" i="9"/>
  <c r="O363" i="9"/>
  <c r="P363" i="9"/>
  <c r="O364" i="9"/>
  <c r="P364" i="9"/>
  <c r="O365" i="9"/>
  <c r="P365" i="9"/>
  <c r="O366" i="9"/>
  <c r="N366" i="9" s="1"/>
  <c r="M366" i="9" s="1"/>
  <c r="P366" i="9"/>
  <c r="O367" i="9"/>
  <c r="N367" i="9" s="1"/>
  <c r="M367" i="9" s="1"/>
  <c r="P367" i="9"/>
  <c r="O368" i="9"/>
  <c r="P368" i="9"/>
  <c r="O369" i="9"/>
  <c r="P369" i="9"/>
  <c r="O370" i="9"/>
  <c r="N370" i="9" s="1"/>
  <c r="M370" i="9" s="1"/>
  <c r="P370" i="9"/>
  <c r="O371" i="9"/>
  <c r="N371" i="9" s="1"/>
  <c r="M371" i="9" s="1"/>
  <c r="P371" i="9"/>
  <c r="O372" i="9"/>
  <c r="P372" i="9"/>
  <c r="O373" i="9"/>
  <c r="P373" i="9"/>
  <c r="N374" i="9"/>
  <c r="M374" i="9" s="1"/>
  <c r="O374" i="9"/>
  <c r="P374" i="9"/>
  <c r="O375" i="9"/>
  <c r="P375" i="9"/>
  <c r="O376" i="9"/>
  <c r="P376" i="9"/>
  <c r="N377" i="9"/>
  <c r="M377" i="9" s="1"/>
  <c r="O377" i="9"/>
  <c r="P377" i="9"/>
  <c r="O378" i="9"/>
  <c r="P378" i="9"/>
  <c r="O379" i="9"/>
  <c r="P379" i="9"/>
  <c r="N379" i="9" s="1"/>
  <c r="M379" i="9" s="1"/>
  <c r="O380" i="9"/>
  <c r="P380" i="9"/>
  <c r="N380" i="9" s="1"/>
  <c r="M380" i="9" s="1"/>
  <c r="O381" i="9"/>
  <c r="N381" i="9" s="1"/>
  <c r="P381" i="9"/>
  <c r="O382" i="9"/>
  <c r="N382" i="9" s="1"/>
  <c r="M382" i="9" s="1"/>
  <c r="P382" i="9"/>
  <c r="O383" i="9"/>
  <c r="P383" i="9"/>
  <c r="O384" i="9"/>
  <c r="N384" i="9" s="1"/>
  <c r="M384" i="9" s="1"/>
  <c r="P384" i="9"/>
  <c r="O385" i="9"/>
  <c r="N385" i="9" s="1"/>
  <c r="M385" i="9" s="1"/>
  <c r="P385" i="9"/>
  <c r="O386" i="9"/>
  <c r="N386" i="9" s="1"/>
  <c r="M386" i="9" s="1"/>
  <c r="P386" i="9"/>
  <c r="O387" i="9"/>
  <c r="N387" i="9" s="1"/>
  <c r="M387" i="9" s="1"/>
  <c r="P387" i="9"/>
  <c r="O388" i="9"/>
  <c r="P388" i="9"/>
  <c r="N388" i="9" s="1"/>
  <c r="M388" i="9" s="1"/>
  <c r="O389" i="9"/>
  <c r="N389" i="9" s="1"/>
  <c r="M389" i="9" s="1"/>
  <c r="P389" i="9"/>
  <c r="O390" i="9"/>
  <c r="N390" i="9" s="1"/>
  <c r="M390" i="9" s="1"/>
  <c r="P390" i="9"/>
  <c r="O391" i="9"/>
  <c r="P391" i="9"/>
  <c r="O392" i="9"/>
  <c r="N392" i="9" s="1"/>
  <c r="M392" i="9" s="1"/>
  <c r="P392" i="9"/>
  <c r="N393" i="9"/>
  <c r="M393" i="9" s="1"/>
  <c r="O393" i="9"/>
  <c r="P393" i="9"/>
  <c r="O394" i="9"/>
  <c r="P394" i="9"/>
  <c r="O395" i="9"/>
  <c r="N395" i="9" s="1"/>
  <c r="M395" i="9" s="1"/>
  <c r="P395" i="9"/>
  <c r="O396" i="9"/>
  <c r="P396" i="9"/>
  <c r="N396" i="9" s="1"/>
  <c r="M396" i="9" s="1"/>
  <c r="O397" i="9"/>
  <c r="P397" i="9"/>
  <c r="O398" i="9"/>
  <c r="P398" i="9"/>
  <c r="O399" i="9"/>
  <c r="P399" i="9"/>
  <c r="O400" i="9"/>
  <c r="P400" i="9"/>
  <c r="N401" i="9"/>
  <c r="O401" i="9"/>
  <c r="P401" i="9"/>
  <c r="O402" i="9"/>
  <c r="P402" i="9"/>
  <c r="O403" i="9"/>
  <c r="P403" i="9"/>
  <c r="N403" i="9" s="1"/>
  <c r="M403" i="9" s="1"/>
  <c r="O404" i="9"/>
  <c r="P404" i="9"/>
  <c r="O405" i="9"/>
  <c r="N405" i="9" s="1"/>
  <c r="P405" i="9"/>
  <c r="O406" i="9"/>
  <c r="N406" i="9" s="1"/>
  <c r="M406" i="9" s="1"/>
  <c r="P406" i="9"/>
  <c r="O407" i="9"/>
  <c r="P407" i="9"/>
  <c r="O408" i="9"/>
  <c r="N408" i="9" s="1"/>
  <c r="M408" i="9" s="1"/>
  <c r="P408" i="9"/>
  <c r="O409" i="9"/>
  <c r="N409" i="9" s="1"/>
  <c r="M409" i="9" s="1"/>
  <c r="P409" i="9"/>
  <c r="O410" i="9"/>
  <c r="P410" i="9"/>
  <c r="O411" i="9"/>
  <c r="N411" i="9" s="1"/>
  <c r="M411" i="9" s="1"/>
  <c r="P411" i="9"/>
  <c r="O412" i="9"/>
  <c r="P412" i="9"/>
  <c r="N412" i="9" s="1"/>
  <c r="O413" i="9"/>
  <c r="P413" i="9"/>
  <c r="O414" i="9"/>
  <c r="N414" i="9" s="1"/>
  <c r="M414" i="9" s="1"/>
  <c r="P414" i="9"/>
  <c r="O415" i="9"/>
  <c r="P415" i="9"/>
  <c r="O416" i="9"/>
  <c r="P416" i="9"/>
  <c r="O417" i="9"/>
  <c r="P417" i="9"/>
  <c r="O418" i="9"/>
  <c r="P418" i="9"/>
  <c r="O419" i="9"/>
  <c r="P419" i="9"/>
  <c r="N419" i="9" s="1"/>
  <c r="O420" i="9"/>
  <c r="P420" i="9"/>
  <c r="N420" i="9" s="1"/>
  <c r="M420" i="9" s="1"/>
  <c r="O421" i="9"/>
  <c r="P421" i="9"/>
  <c r="N422" i="9"/>
  <c r="M422" i="9" s="1"/>
  <c r="O422" i="9"/>
  <c r="P422" i="9"/>
  <c r="O423" i="9"/>
  <c r="P423" i="9"/>
  <c r="O424" i="9"/>
  <c r="P424" i="9"/>
  <c r="O425" i="9"/>
  <c r="N425" i="9" s="1"/>
  <c r="M425" i="9" s="1"/>
  <c r="P425" i="9"/>
  <c r="O426" i="9"/>
  <c r="P426" i="9"/>
  <c r="O427" i="9"/>
  <c r="P427" i="9"/>
  <c r="O428" i="9"/>
  <c r="P428" i="9"/>
  <c r="N428" i="9" s="1"/>
  <c r="O429" i="9"/>
  <c r="P429" i="9"/>
  <c r="O430" i="9"/>
  <c r="N430" i="9" s="1"/>
  <c r="M430" i="9" s="1"/>
  <c r="P430" i="9"/>
  <c r="O431" i="9"/>
  <c r="P431" i="9"/>
  <c r="O432" i="9"/>
  <c r="P432" i="9"/>
  <c r="N433" i="9"/>
  <c r="M433" i="9" s="1"/>
  <c r="O433" i="9"/>
  <c r="P433" i="9"/>
  <c r="O434" i="9"/>
  <c r="P434" i="9"/>
  <c r="O435" i="9"/>
  <c r="P435" i="9"/>
  <c r="O436" i="9"/>
  <c r="P436" i="9"/>
  <c r="O437" i="9"/>
  <c r="P437" i="9"/>
  <c r="O438" i="9"/>
  <c r="P438" i="9"/>
  <c r="O439" i="9"/>
  <c r="P439" i="9"/>
  <c r="O440" i="9"/>
  <c r="N440" i="9" s="1"/>
  <c r="M440" i="9" s="1"/>
  <c r="P440" i="9"/>
  <c r="O441" i="9"/>
  <c r="N441" i="9" s="1"/>
  <c r="M441" i="9" s="1"/>
  <c r="P441" i="9"/>
  <c r="O442" i="9"/>
  <c r="P442" i="9"/>
  <c r="N442" i="9" s="1"/>
  <c r="M442" i="9" s="1"/>
  <c r="O443" i="9"/>
  <c r="N443" i="9" s="1"/>
  <c r="M443" i="9" s="1"/>
  <c r="P443" i="9"/>
  <c r="O444" i="9"/>
  <c r="P444" i="9"/>
  <c r="N444" i="9" s="1"/>
  <c r="M444" i="9" s="1"/>
  <c r="O445" i="9"/>
  <c r="P445" i="9"/>
  <c r="N445" i="9" s="1"/>
  <c r="M445" i="9" s="1"/>
  <c r="N446" i="9"/>
  <c r="M446" i="9" s="1"/>
  <c r="O446" i="9"/>
  <c r="P446" i="9"/>
  <c r="O447" i="9"/>
  <c r="P447" i="9"/>
  <c r="O448" i="9"/>
  <c r="P448" i="9"/>
  <c r="N448" i="9" s="1"/>
  <c r="M448" i="9" s="1"/>
  <c r="O449" i="9"/>
  <c r="P449" i="9"/>
  <c r="O450" i="9"/>
  <c r="N450" i="9" s="1"/>
  <c r="M450" i="9" s="1"/>
  <c r="P450" i="9"/>
  <c r="O451" i="9"/>
  <c r="P451" i="9"/>
  <c r="O452" i="9"/>
  <c r="P452" i="9"/>
  <c r="N452" i="9" s="1"/>
  <c r="M452" i="9" s="1"/>
  <c r="O453" i="9"/>
  <c r="N453" i="9" s="1"/>
  <c r="M453" i="9" s="1"/>
  <c r="P453" i="9"/>
  <c r="O454" i="9"/>
  <c r="N454" i="9" s="1"/>
  <c r="P454" i="9"/>
  <c r="O455" i="9"/>
  <c r="P455" i="9"/>
  <c r="O456" i="9"/>
  <c r="N456" i="9" s="1"/>
  <c r="M456" i="9" s="1"/>
  <c r="P456" i="9"/>
  <c r="N457" i="9"/>
  <c r="M457" i="9" s="1"/>
  <c r="O457" i="9"/>
  <c r="P457" i="9"/>
  <c r="O458" i="9"/>
  <c r="P458" i="9"/>
  <c r="O459" i="9"/>
  <c r="P459" i="9"/>
  <c r="O460" i="9"/>
  <c r="P460" i="9"/>
  <c r="O461" i="9"/>
  <c r="P461" i="9"/>
  <c r="O462" i="9"/>
  <c r="P462" i="9"/>
  <c r="O463" i="9"/>
  <c r="P463" i="9"/>
  <c r="O464" i="9"/>
  <c r="P464" i="9"/>
  <c r="O465" i="9"/>
  <c r="N465" i="9" s="1"/>
  <c r="M465" i="9" s="1"/>
  <c r="P465" i="9"/>
  <c r="O466" i="9"/>
  <c r="P466" i="9"/>
  <c r="O467" i="9"/>
  <c r="N467" i="9" s="1"/>
  <c r="M467" i="9" s="1"/>
  <c r="P467" i="9"/>
  <c r="O468" i="9"/>
  <c r="P468" i="9"/>
  <c r="N468" i="9" s="1"/>
  <c r="M468" i="9" s="1"/>
  <c r="O469" i="9"/>
  <c r="P469" i="9"/>
  <c r="O470" i="9"/>
  <c r="P470" i="9"/>
  <c r="O471" i="9"/>
  <c r="P471" i="9"/>
  <c r="O472" i="9"/>
  <c r="N472" i="9" s="1"/>
  <c r="M472" i="9" s="1"/>
  <c r="P472" i="9"/>
  <c r="O473" i="9"/>
  <c r="P473" i="9"/>
  <c r="O474" i="9"/>
  <c r="P474" i="9"/>
  <c r="O475" i="9"/>
  <c r="N475" i="9" s="1"/>
  <c r="M475" i="9" s="1"/>
  <c r="P475" i="9"/>
  <c r="O476" i="9"/>
  <c r="P476" i="9"/>
  <c r="N476" i="9" s="1"/>
  <c r="M476" i="9" s="1"/>
  <c r="O477" i="9"/>
  <c r="P477" i="9"/>
  <c r="N478" i="9"/>
  <c r="M478" i="9" s="1"/>
  <c r="O478" i="9"/>
  <c r="P478" i="9"/>
  <c r="O479" i="9"/>
  <c r="P479" i="9"/>
  <c r="O480" i="9"/>
  <c r="P480" i="9"/>
  <c r="N481" i="9"/>
  <c r="M481" i="9" s="1"/>
  <c r="O481" i="9"/>
  <c r="P481" i="9"/>
  <c r="O482" i="9"/>
  <c r="N482" i="9" s="1"/>
  <c r="M482" i="9" s="1"/>
  <c r="P482" i="9"/>
  <c r="O483" i="9"/>
  <c r="P483" i="9"/>
  <c r="O484" i="9"/>
  <c r="P484" i="9"/>
  <c r="O485" i="9"/>
  <c r="N485" i="9" s="1"/>
  <c r="M485" i="9" s="1"/>
  <c r="P485" i="9"/>
  <c r="O486" i="9"/>
  <c r="P486" i="9"/>
  <c r="O487" i="9"/>
  <c r="P487" i="9"/>
  <c r="N488" i="9"/>
  <c r="M488" i="9" s="1"/>
  <c r="O488" i="9"/>
  <c r="P488" i="9"/>
  <c r="O489" i="9"/>
  <c r="P489" i="9"/>
  <c r="O490" i="9"/>
  <c r="P490" i="9"/>
  <c r="N491" i="9"/>
  <c r="M491" i="9" s="1"/>
  <c r="O491" i="9"/>
  <c r="P491" i="9"/>
  <c r="O492" i="9"/>
  <c r="P492" i="9"/>
  <c r="N492" i="9" s="1"/>
  <c r="M492" i="9" s="1"/>
  <c r="O493" i="9"/>
  <c r="P493" i="9"/>
  <c r="O494" i="9"/>
  <c r="N494" i="9" s="1"/>
  <c r="M494" i="9" s="1"/>
  <c r="P494" i="9"/>
  <c r="O495" i="9"/>
  <c r="P495" i="9"/>
  <c r="O496" i="9"/>
  <c r="P496" i="9"/>
  <c r="O497" i="9"/>
  <c r="N497" i="9" s="1"/>
  <c r="M497" i="9" s="1"/>
  <c r="P497" i="9"/>
  <c r="N498" i="9"/>
  <c r="M498" i="9" s="1"/>
  <c r="O498" i="9"/>
  <c r="P498" i="9"/>
  <c r="O499" i="9"/>
  <c r="P499" i="9"/>
  <c r="O500" i="9"/>
  <c r="P500" i="9"/>
  <c r="N500" i="9" s="1"/>
  <c r="M500" i="9" s="1"/>
  <c r="N501" i="9"/>
  <c r="M501" i="9" s="1"/>
  <c r="O501" i="9"/>
  <c r="P501" i="9"/>
  <c r="O502" i="9"/>
  <c r="P502" i="9"/>
  <c r="O503" i="9"/>
  <c r="P503" i="9"/>
  <c r="N504" i="9"/>
  <c r="M504" i="9" s="1"/>
  <c r="O504" i="9"/>
  <c r="P504" i="9"/>
  <c r="O505" i="9"/>
  <c r="N505" i="9" s="1"/>
  <c r="M505" i="9" s="1"/>
  <c r="P505" i="9"/>
  <c r="O506" i="9"/>
  <c r="P506" i="9"/>
  <c r="O507" i="9"/>
  <c r="P507" i="9"/>
  <c r="N507" i="9" s="1"/>
  <c r="M507" i="9" s="1"/>
  <c r="O508" i="9"/>
  <c r="P508" i="9"/>
  <c r="O509" i="9"/>
  <c r="P509" i="9"/>
  <c r="O510" i="9"/>
  <c r="P510" i="9"/>
  <c r="O511" i="9"/>
  <c r="N511" i="9" s="1"/>
  <c r="M511" i="9" s="1"/>
  <c r="P511" i="9"/>
  <c r="O512" i="9"/>
  <c r="P512" i="9"/>
  <c r="O513" i="9"/>
  <c r="P513" i="9"/>
  <c r="O514" i="9"/>
  <c r="P514" i="9"/>
  <c r="N514" i="9" s="1"/>
  <c r="M514" i="9" s="1"/>
  <c r="O515" i="9"/>
  <c r="N515" i="9" s="1"/>
  <c r="M515" i="9" s="1"/>
  <c r="P515" i="9"/>
  <c r="O516" i="9"/>
  <c r="P516" i="9"/>
  <c r="N516" i="9" s="1"/>
  <c r="M516" i="9" s="1"/>
  <c r="O517" i="9"/>
  <c r="P517" i="9"/>
  <c r="N517" i="9" s="1"/>
  <c r="M517" i="9" s="1"/>
  <c r="O518" i="9"/>
  <c r="N518" i="9" s="1"/>
  <c r="M518" i="9" s="1"/>
  <c r="P518" i="9"/>
  <c r="O519" i="9"/>
  <c r="P519" i="9"/>
  <c r="O520" i="9"/>
  <c r="P520" i="9"/>
  <c r="N520" i="9" s="1"/>
  <c r="M520" i="9" s="1"/>
  <c r="O521" i="9"/>
  <c r="N521" i="9" s="1"/>
  <c r="M521" i="9" s="1"/>
  <c r="P521" i="9"/>
  <c r="O522" i="9"/>
  <c r="P522" i="9"/>
  <c r="O523" i="9"/>
  <c r="P523" i="9"/>
  <c r="N523" i="9" s="1"/>
  <c r="O524" i="9"/>
  <c r="P524" i="9"/>
  <c r="N524" i="9" s="1"/>
  <c r="M524" i="9" s="1"/>
  <c r="O525" i="9"/>
  <c r="P525" i="9"/>
  <c r="O526" i="9"/>
  <c r="N526" i="9" s="1"/>
  <c r="P526" i="9"/>
  <c r="O527" i="9"/>
  <c r="P527" i="9"/>
  <c r="O528" i="9"/>
  <c r="P528" i="9"/>
  <c r="O529" i="9"/>
  <c r="N529" i="9" s="1"/>
  <c r="M529" i="9" s="1"/>
  <c r="P529" i="9"/>
  <c r="O530" i="9"/>
  <c r="P530" i="9"/>
  <c r="O531" i="9"/>
  <c r="N531" i="9" s="1"/>
  <c r="M531" i="9" s="1"/>
  <c r="P531" i="9"/>
  <c r="O532" i="9"/>
  <c r="P532" i="9"/>
  <c r="N532" i="9" s="1"/>
  <c r="M532" i="9" s="1"/>
  <c r="O533" i="9"/>
  <c r="N533" i="9" s="1"/>
  <c r="M533" i="9" s="1"/>
  <c r="P533" i="9"/>
  <c r="O534" i="9"/>
  <c r="N534" i="9" s="1"/>
  <c r="M534" i="9" s="1"/>
  <c r="P534" i="9"/>
  <c r="O535" i="9"/>
  <c r="P535" i="9"/>
  <c r="O536" i="9"/>
  <c r="N536" i="9" s="1"/>
  <c r="M536" i="9" s="1"/>
  <c r="P536" i="9"/>
  <c r="O537" i="9"/>
  <c r="N537" i="9" s="1"/>
  <c r="M537" i="9" s="1"/>
  <c r="P537" i="9"/>
  <c r="O538" i="9"/>
  <c r="N538" i="9" s="1"/>
  <c r="M538" i="9" s="1"/>
  <c r="P538" i="9"/>
  <c r="O539" i="9"/>
  <c r="P539" i="9"/>
  <c r="O540" i="9"/>
  <c r="P540" i="9"/>
  <c r="N540" i="9" s="1"/>
  <c r="M540" i="9" s="1"/>
  <c r="O541" i="9"/>
  <c r="P541" i="9"/>
  <c r="N542" i="9"/>
  <c r="M542" i="9" s="1"/>
  <c r="O542" i="9"/>
  <c r="P542" i="9"/>
  <c r="O543" i="9"/>
  <c r="P543" i="9"/>
  <c r="O544" i="9"/>
  <c r="P544" i="9"/>
  <c r="A4" i="9"/>
  <c r="B4" i="9"/>
  <c r="C4" i="9"/>
  <c r="D4" i="9"/>
  <c r="E4" i="9"/>
  <c r="F4" i="9"/>
  <c r="G4" i="9"/>
  <c r="H4" i="9"/>
  <c r="I4" i="9"/>
  <c r="J4" i="9"/>
  <c r="K4" i="9"/>
  <c r="L4" i="9"/>
  <c r="A5" i="9"/>
  <c r="B5" i="9"/>
  <c r="C5" i="9"/>
  <c r="D5" i="9"/>
  <c r="E5" i="9"/>
  <c r="F5" i="9"/>
  <c r="G5" i="9"/>
  <c r="H5" i="9"/>
  <c r="I5" i="9"/>
  <c r="J5" i="9"/>
  <c r="K5" i="9"/>
  <c r="L5" i="9"/>
  <c r="A6" i="9"/>
  <c r="B6" i="9"/>
  <c r="C6" i="9"/>
  <c r="D6" i="9"/>
  <c r="E6" i="9"/>
  <c r="F6" i="9"/>
  <c r="G6" i="9"/>
  <c r="H6" i="9"/>
  <c r="I6" i="9"/>
  <c r="J6" i="9"/>
  <c r="K6" i="9"/>
  <c r="L6" i="9"/>
  <c r="A7" i="9"/>
  <c r="B7" i="9"/>
  <c r="C7" i="9"/>
  <c r="D7" i="9"/>
  <c r="E7" i="9"/>
  <c r="F7" i="9"/>
  <c r="G7" i="9"/>
  <c r="H7" i="9"/>
  <c r="I7" i="9"/>
  <c r="J7" i="9"/>
  <c r="K7" i="9"/>
  <c r="L7" i="9"/>
  <c r="A8" i="9"/>
  <c r="B8" i="9"/>
  <c r="C8" i="9"/>
  <c r="D8" i="9"/>
  <c r="E8" i="9"/>
  <c r="F8" i="9"/>
  <c r="G8" i="9"/>
  <c r="H8" i="9"/>
  <c r="I8" i="9"/>
  <c r="J8" i="9"/>
  <c r="K8" i="9"/>
  <c r="L8" i="9"/>
  <c r="A9" i="9"/>
  <c r="B9" i="9"/>
  <c r="C9" i="9"/>
  <c r="D9" i="9"/>
  <c r="E9" i="9"/>
  <c r="F9" i="9"/>
  <c r="G9" i="9"/>
  <c r="H9" i="9"/>
  <c r="I9" i="9"/>
  <c r="J9" i="9"/>
  <c r="K9" i="9"/>
  <c r="L9" i="9"/>
  <c r="M9" i="9"/>
  <c r="A10" i="9"/>
  <c r="B10" i="9"/>
  <c r="C10" i="9"/>
  <c r="D10" i="9"/>
  <c r="E10" i="9"/>
  <c r="F10" i="9"/>
  <c r="G10" i="9"/>
  <c r="H10" i="9"/>
  <c r="I10" i="9"/>
  <c r="J10" i="9"/>
  <c r="K10" i="9"/>
  <c r="L10" i="9"/>
  <c r="A11" i="9"/>
  <c r="B11" i="9"/>
  <c r="C11" i="9"/>
  <c r="D11" i="9"/>
  <c r="E11" i="9"/>
  <c r="F11" i="9"/>
  <c r="G11" i="9"/>
  <c r="H11" i="9"/>
  <c r="I11" i="9"/>
  <c r="J11" i="9"/>
  <c r="K11" i="9"/>
  <c r="L11" i="9"/>
  <c r="A12" i="9"/>
  <c r="B12" i="9"/>
  <c r="C12" i="9"/>
  <c r="D12" i="9"/>
  <c r="E12" i="9"/>
  <c r="F12" i="9"/>
  <c r="G12" i="9"/>
  <c r="H12" i="9"/>
  <c r="I12" i="9"/>
  <c r="J12" i="9"/>
  <c r="K12" i="9"/>
  <c r="L12" i="9"/>
  <c r="A13" i="9"/>
  <c r="B13" i="9"/>
  <c r="C13" i="9"/>
  <c r="D13" i="9"/>
  <c r="E13" i="9"/>
  <c r="F13" i="9"/>
  <c r="G13" i="9"/>
  <c r="H13" i="9"/>
  <c r="I13" i="9"/>
  <c r="J13" i="9"/>
  <c r="K13" i="9"/>
  <c r="L13" i="9"/>
  <c r="A14" i="9"/>
  <c r="B14" i="9"/>
  <c r="C14" i="9"/>
  <c r="D14" i="9"/>
  <c r="E14" i="9"/>
  <c r="F14" i="9"/>
  <c r="G14" i="9"/>
  <c r="H14" i="9"/>
  <c r="I14" i="9"/>
  <c r="J14" i="9"/>
  <c r="K14" i="9"/>
  <c r="L14" i="9"/>
  <c r="A15" i="9"/>
  <c r="B15" i="9"/>
  <c r="C15" i="9"/>
  <c r="D15" i="9"/>
  <c r="E15" i="9"/>
  <c r="F15" i="9"/>
  <c r="G15" i="9"/>
  <c r="H15" i="9"/>
  <c r="I15" i="9"/>
  <c r="J15" i="9"/>
  <c r="K15" i="9"/>
  <c r="L15" i="9"/>
  <c r="A16" i="9"/>
  <c r="B16" i="9"/>
  <c r="C16" i="9"/>
  <c r="D16" i="9"/>
  <c r="E16" i="9"/>
  <c r="F16" i="9"/>
  <c r="G16" i="9"/>
  <c r="H16" i="9"/>
  <c r="I16" i="9"/>
  <c r="J16" i="9"/>
  <c r="K16" i="9"/>
  <c r="L16" i="9"/>
  <c r="A17" i="9"/>
  <c r="B17" i="9"/>
  <c r="C17" i="9"/>
  <c r="D17" i="9"/>
  <c r="E17" i="9"/>
  <c r="F17" i="9"/>
  <c r="G17" i="9"/>
  <c r="H17" i="9"/>
  <c r="I17" i="9"/>
  <c r="J17" i="9"/>
  <c r="K17" i="9"/>
  <c r="L17" i="9"/>
  <c r="A18" i="9"/>
  <c r="B18" i="9"/>
  <c r="C18" i="9"/>
  <c r="D18" i="9"/>
  <c r="E18" i="9"/>
  <c r="F18" i="9"/>
  <c r="G18" i="9"/>
  <c r="H18" i="9"/>
  <c r="I18" i="9"/>
  <c r="J18" i="9"/>
  <c r="K18" i="9"/>
  <c r="L18" i="9"/>
  <c r="A19" i="9"/>
  <c r="B19" i="9"/>
  <c r="C19" i="9"/>
  <c r="D19" i="9"/>
  <c r="E19" i="9"/>
  <c r="F19" i="9"/>
  <c r="G19" i="9"/>
  <c r="H19" i="9"/>
  <c r="I19" i="9"/>
  <c r="J19" i="9"/>
  <c r="K19" i="9"/>
  <c r="L19" i="9"/>
  <c r="A20" i="9"/>
  <c r="B20" i="9"/>
  <c r="C20" i="9"/>
  <c r="D20" i="9"/>
  <c r="E20" i="9"/>
  <c r="F20" i="9"/>
  <c r="G20" i="9"/>
  <c r="H20" i="9"/>
  <c r="I20" i="9"/>
  <c r="J20" i="9"/>
  <c r="K20" i="9"/>
  <c r="L20" i="9"/>
  <c r="A21" i="9"/>
  <c r="B21" i="9"/>
  <c r="C21" i="9"/>
  <c r="D21" i="9"/>
  <c r="E21" i="9"/>
  <c r="F21" i="9"/>
  <c r="G21" i="9"/>
  <c r="H21" i="9"/>
  <c r="I21" i="9"/>
  <c r="J21" i="9"/>
  <c r="K21" i="9"/>
  <c r="L21" i="9"/>
  <c r="A22" i="9"/>
  <c r="B22" i="9"/>
  <c r="C22" i="9"/>
  <c r="D22" i="9"/>
  <c r="E22" i="9"/>
  <c r="F22" i="9"/>
  <c r="G22" i="9"/>
  <c r="H22" i="9"/>
  <c r="I22" i="9"/>
  <c r="J22" i="9"/>
  <c r="K22" i="9"/>
  <c r="L22" i="9"/>
  <c r="A23" i="9"/>
  <c r="B23" i="9"/>
  <c r="C23" i="9"/>
  <c r="D23" i="9"/>
  <c r="E23" i="9"/>
  <c r="F23" i="9"/>
  <c r="G23" i="9"/>
  <c r="H23" i="9"/>
  <c r="I23" i="9"/>
  <c r="J23" i="9"/>
  <c r="K23" i="9"/>
  <c r="L23" i="9"/>
  <c r="A24" i="9"/>
  <c r="B24" i="9"/>
  <c r="C24" i="9"/>
  <c r="D24" i="9"/>
  <c r="E24" i="9"/>
  <c r="F24" i="9"/>
  <c r="G24" i="9"/>
  <c r="H24" i="9"/>
  <c r="I24" i="9"/>
  <c r="J24" i="9"/>
  <c r="K24" i="9"/>
  <c r="L24" i="9"/>
  <c r="M24" i="9"/>
  <c r="A25" i="9"/>
  <c r="B25" i="9"/>
  <c r="C25" i="9"/>
  <c r="D25" i="9"/>
  <c r="E25" i="9"/>
  <c r="F25" i="9"/>
  <c r="G25" i="9"/>
  <c r="H25" i="9"/>
  <c r="I25" i="9"/>
  <c r="J25" i="9"/>
  <c r="K25" i="9"/>
  <c r="L25" i="9"/>
  <c r="A26" i="9"/>
  <c r="B26" i="9"/>
  <c r="C26" i="9"/>
  <c r="D26" i="9"/>
  <c r="E26" i="9"/>
  <c r="F26" i="9"/>
  <c r="G26" i="9"/>
  <c r="H26" i="9"/>
  <c r="I26" i="9"/>
  <c r="J26" i="9"/>
  <c r="K26" i="9"/>
  <c r="L26" i="9"/>
  <c r="A27" i="9"/>
  <c r="B27" i="9"/>
  <c r="C27" i="9"/>
  <c r="D27" i="9"/>
  <c r="E27" i="9"/>
  <c r="F27" i="9"/>
  <c r="G27" i="9"/>
  <c r="H27" i="9"/>
  <c r="I27" i="9"/>
  <c r="J27" i="9"/>
  <c r="K27" i="9"/>
  <c r="L27" i="9"/>
  <c r="A28" i="9"/>
  <c r="B28" i="9"/>
  <c r="C28" i="9"/>
  <c r="D28" i="9"/>
  <c r="E28" i="9"/>
  <c r="F28" i="9"/>
  <c r="G28" i="9"/>
  <c r="H28" i="9"/>
  <c r="I28" i="9"/>
  <c r="J28" i="9"/>
  <c r="K28" i="9"/>
  <c r="L28" i="9"/>
  <c r="A29" i="9"/>
  <c r="B29" i="9"/>
  <c r="C29" i="9"/>
  <c r="D29" i="9"/>
  <c r="E29" i="9"/>
  <c r="F29" i="9"/>
  <c r="G29" i="9"/>
  <c r="H29" i="9"/>
  <c r="I29" i="9"/>
  <c r="J29" i="9"/>
  <c r="K29" i="9"/>
  <c r="L29" i="9"/>
  <c r="A30" i="9"/>
  <c r="B30" i="9"/>
  <c r="C30" i="9"/>
  <c r="D30" i="9"/>
  <c r="E30" i="9"/>
  <c r="F30" i="9"/>
  <c r="G30" i="9"/>
  <c r="H30" i="9"/>
  <c r="I30" i="9"/>
  <c r="J30" i="9"/>
  <c r="K30" i="9"/>
  <c r="L30" i="9"/>
  <c r="A31" i="9"/>
  <c r="B31" i="9"/>
  <c r="C31" i="9"/>
  <c r="D31" i="9"/>
  <c r="E31" i="9"/>
  <c r="F31" i="9"/>
  <c r="G31" i="9"/>
  <c r="H31" i="9"/>
  <c r="I31" i="9"/>
  <c r="J31" i="9"/>
  <c r="K31" i="9"/>
  <c r="L31" i="9"/>
  <c r="A32" i="9"/>
  <c r="B32" i="9"/>
  <c r="C32" i="9"/>
  <c r="D32" i="9"/>
  <c r="E32" i="9"/>
  <c r="F32" i="9"/>
  <c r="G32" i="9"/>
  <c r="H32" i="9"/>
  <c r="I32" i="9"/>
  <c r="J32" i="9"/>
  <c r="K32" i="9"/>
  <c r="L32" i="9"/>
  <c r="A33" i="9"/>
  <c r="B33" i="9"/>
  <c r="C33" i="9"/>
  <c r="D33" i="9"/>
  <c r="E33" i="9"/>
  <c r="F33" i="9"/>
  <c r="G33" i="9"/>
  <c r="H33" i="9"/>
  <c r="I33" i="9"/>
  <c r="J33" i="9"/>
  <c r="K33" i="9"/>
  <c r="L33" i="9"/>
  <c r="A34" i="9"/>
  <c r="B34" i="9"/>
  <c r="C34" i="9"/>
  <c r="D34" i="9"/>
  <c r="E34" i="9"/>
  <c r="F34" i="9"/>
  <c r="G34" i="9"/>
  <c r="H34" i="9"/>
  <c r="I34" i="9"/>
  <c r="J34" i="9"/>
  <c r="K34" i="9"/>
  <c r="L34" i="9"/>
  <c r="A35" i="9"/>
  <c r="B35" i="9"/>
  <c r="C35" i="9"/>
  <c r="D35" i="9"/>
  <c r="E35" i="9"/>
  <c r="F35" i="9"/>
  <c r="G35" i="9"/>
  <c r="H35" i="9"/>
  <c r="I35" i="9"/>
  <c r="J35" i="9"/>
  <c r="K35" i="9"/>
  <c r="L35" i="9"/>
  <c r="A36" i="9"/>
  <c r="B36" i="9"/>
  <c r="C36" i="9"/>
  <c r="D36" i="9"/>
  <c r="E36" i="9"/>
  <c r="F36" i="9"/>
  <c r="G36" i="9"/>
  <c r="H36" i="9"/>
  <c r="I36" i="9"/>
  <c r="J36" i="9"/>
  <c r="K36" i="9"/>
  <c r="L36" i="9"/>
  <c r="A37" i="9"/>
  <c r="B37" i="9"/>
  <c r="C37" i="9"/>
  <c r="D37" i="9"/>
  <c r="E37" i="9"/>
  <c r="F37" i="9"/>
  <c r="G37" i="9"/>
  <c r="H37" i="9"/>
  <c r="I37" i="9"/>
  <c r="J37" i="9"/>
  <c r="K37" i="9"/>
  <c r="L37" i="9"/>
  <c r="A38" i="9"/>
  <c r="B38" i="9"/>
  <c r="C38" i="9"/>
  <c r="D38" i="9"/>
  <c r="E38" i="9"/>
  <c r="F38" i="9"/>
  <c r="G38" i="9"/>
  <c r="H38" i="9"/>
  <c r="I38" i="9"/>
  <c r="J38" i="9"/>
  <c r="K38" i="9"/>
  <c r="L38" i="9"/>
  <c r="A39" i="9"/>
  <c r="B39" i="9"/>
  <c r="C39" i="9"/>
  <c r="D39" i="9"/>
  <c r="E39" i="9"/>
  <c r="F39" i="9"/>
  <c r="G39" i="9"/>
  <c r="H39" i="9"/>
  <c r="I39" i="9"/>
  <c r="J39" i="9"/>
  <c r="K39" i="9"/>
  <c r="L39" i="9"/>
  <c r="A40" i="9"/>
  <c r="B40" i="9"/>
  <c r="C40" i="9"/>
  <c r="D40" i="9"/>
  <c r="E40" i="9"/>
  <c r="F40" i="9"/>
  <c r="G40" i="9"/>
  <c r="H40" i="9"/>
  <c r="I40" i="9"/>
  <c r="J40" i="9"/>
  <c r="K40" i="9"/>
  <c r="L40" i="9"/>
  <c r="A41" i="9"/>
  <c r="B41" i="9"/>
  <c r="C41" i="9"/>
  <c r="D41" i="9"/>
  <c r="E41" i="9"/>
  <c r="F41" i="9"/>
  <c r="G41" i="9"/>
  <c r="H41" i="9"/>
  <c r="I41" i="9"/>
  <c r="J41" i="9"/>
  <c r="K41" i="9"/>
  <c r="L41" i="9"/>
  <c r="A42" i="9"/>
  <c r="B42" i="9"/>
  <c r="C42" i="9"/>
  <c r="D42" i="9"/>
  <c r="E42" i="9"/>
  <c r="F42" i="9"/>
  <c r="G42" i="9"/>
  <c r="H42" i="9"/>
  <c r="I42" i="9"/>
  <c r="J42" i="9"/>
  <c r="K42" i="9"/>
  <c r="L42" i="9"/>
  <c r="A43" i="9"/>
  <c r="B43" i="9"/>
  <c r="C43" i="9"/>
  <c r="D43" i="9"/>
  <c r="E43" i="9"/>
  <c r="F43" i="9"/>
  <c r="G43" i="9"/>
  <c r="H43" i="9"/>
  <c r="I43" i="9"/>
  <c r="J43" i="9"/>
  <c r="K43" i="9"/>
  <c r="L43" i="9"/>
  <c r="A44" i="9"/>
  <c r="B44" i="9"/>
  <c r="C44" i="9"/>
  <c r="D44" i="9"/>
  <c r="E44" i="9"/>
  <c r="F44" i="9"/>
  <c r="G44" i="9"/>
  <c r="H44" i="9"/>
  <c r="I44" i="9"/>
  <c r="J44" i="9"/>
  <c r="K44" i="9"/>
  <c r="L44" i="9"/>
  <c r="A45" i="9"/>
  <c r="B45" i="9"/>
  <c r="C45" i="9"/>
  <c r="D45" i="9"/>
  <c r="E45" i="9"/>
  <c r="F45" i="9"/>
  <c r="G45" i="9"/>
  <c r="H45" i="9"/>
  <c r="I45" i="9"/>
  <c r="J45" i="9"/>
  <c r="K45" i="9"/>
  <c r="L45" i="9"/>
  <c r="A46" i="9"/>
  <c r="B46" i="9"/>
  <c r="C46" i="9"/>
  <c r="D46" i="9"/>
  <c r="E46" i="9"/>
  <c r="F46" i="9"/>
  <c r="G46" i="9"/>
  <c r="H46" i="9"/>
  <c r="I46" i="9"/>
  <c r="J46" i="9"/>
  <c r="K46" i="9"/>
  <c r="L46" i="9"/>
  <c r="A47" i="9"/>
  <c r="B47" i="9"/>
  <c r="C47" i="9"/>
  <c r="D47" i="9"/>
  <c r="E47" i="9"/>
  <c r="F47" i="9"/>
  <c r="G47" i="9"/>
  <c r="H47" i="9"/>
  <c r="I47" i="9"/>
  <c r="J47" i="9"/>
  <c r="K47" i="9"/>
  <c r="L47" i="9"/>
  <c r="A48" i="9"/>
  <c r="B48" i="9"/>
  <c r="C48" i="9"/>
  <c r="D48" i="9"/>
  <c r="E48" i="9"/>
  <c r="F48" i="9"/>
  <c r="G48" i="9"/>
  <c r="H48" i="9"/>
  <c r="I48" i="9"/>
  <c r="J48" i="9"/>
  <c r="K48" i="9"/>
  <c r="L48" i="9"/>
  <c r="A49" i="9"/>
  <c r="B49" i="9"/>
  <c r="C49" i="9"/>
  <c r="D49" i="9"/>
  <c r="E49" i="9"/>
  <c r="F49" i="9"/>
  <c r="G49" i="9"/>
  <c r="H49" i="9"/>
  <c r="I49" i="9"/>
  <c r="J49" i="9"/>
  <c r="K49" i="9"/>
  <c r="L49" i="9"/>
  <c r="A50" i="9"/>
  <c r="B50" i="9"/>
  <c r="C50" i="9"/>
  <c r="D50" i="9"/>
  <c r="E50" i="9"/>
  <c r="F50" i="9"/>
  <c r="G50" i="9"/>
  <c r="H50" i="9"/>
  <c r="I50" i="9"/>
  <c r="J50" i="9"/>
  <c r="K50" i="9"/>
  <c r="L50" i="9"/>
  <c r="A51" i="9"/>
  <c r="B51" i="9"/>
  <c r="C51" i="9"/>
  <c r="D51" i="9"/>
  <c r="E51" i="9"/>
  <c r="F51" i="9"/>
  <c r="G51" i="9"/>
  <c r="H51" i="9"/>
  <c r="I51" i="9"/>
  <c r="J51" i="9"/>
  <c r="K51" i="9"/>
  <c r="L51" i="9"/>
  <c r="A52" i="9"/>
  <c r="B52" i="9"/>
  <c r="C52" i="9"/>
  <c r="D52" i="9"/>
  <c r="E52" i="9"/>
  <c r="F52" i="9"/>
  <c r="G52" i="9"/>
  <c r="H52" i="9"/>
  <c r="I52" i="9"/>
  <c r="J52" i="9"/>
  <c r="K52" i="9"/>
  <c r="L52" i="9"/>
  <c r="A53" i="9"/>
  <c r="B53" i="9"/>
  <c r="C53" i="9"/>
  <c r="D53" i="9"/>
  <c r="E53" i="9"/>
  <c r="F53" i="9"/>
  <c r="G53" i="9"/>
  <c r="H53" i="9"/>
  <c r="I53" i="9"/>
  <c r="J53" i="9"/>
  <c r="K53" i="9"/>
  <c r="L53" i="9"/>
  <c r="A54" i="9"/>
  <c r="B54" i="9"/>
  <c r="C54" i="9"/>
  <c r="D54" i="9"/>
  <c r="E54" i="9"/>
  <c r="F54" i="9"/>
  <c r="G54" i="9"/>
  <c r="H54" i="9"/>
  <c r="I54" i="9"/>
  <c r="J54" i="9"/>
  <c r="K54" i="9"/>
  <c r="L54" i="9"/>
  <c r="A55" i="9"/>
  <c r="B55" i="9"/>
  <c r="C55" i="9"/>
  <c r="D55" i="9"/>
  <c r="E55" i="9"/>
  <c r="F55" i="9"/>
  <c r="G55" i="9"/>
  <c r="H55" i="9"/>
  <c r="I55" i="9"/>
  <c r="J55" i="9"/>
  <c r="K55" i="9"/>
  <c r="L55" i="9"/>
  <c r="A56" i="9"/>
  <c r="B56" i="9"/>
  <c r="C56" i="9"/>
  <c r="D56" i="9"/>
  <c r="E56" i="9"/>
  <c r="F56" i="9"/>
  <c r="G56" i="9"/>
  <c r="H56" i="9"/>
  <c r="I56" i="9"/>
  <c r="J56" i="9"/>
  <c r="K56" i="9"/>
  <c r="L56" i="9"/>
  <c r="M56" i="9"/>
  <c r="A57" i="9"/>
  <c r="B57" i="9"/>
  <c r="C57" i="9"/>
  <c r="D57" i="9"/>
  <c r="E57" i="9"/>
  <c r="F57" i="9"/>
  <c r="G57" i="9"/>
  <c r="H57" i="9"/>
  <c r="I57" i="9"/>
  <c r="J57" i="9"/>
  <c r="K57" i="9"/>
  <c r="L57" i="9"/>
  <c r="A58" i="9"/>
  <c r="B58" i="9"/>
  <c r="C58" i="9"/>
  <c r="D58" i="9"/>
  <c r="E58" i="9"/>
  <c r="F58" i="9"/>
  <c r="G58" i="9"/>
  <c r="H58" i="9"/>
  <c r="I58" i="9"/>
  <c r="J58" i="9"/>
  <c r="K58" i="9"/>
  <c r="L58" i="9"/>
  <c r="A59" i="9"/>
  <c r="B59" i="9"/>
  <c r="C59" i="9"/>
  <c r="D59" i="9"/>
  <c r="E59" i="9"/>
  <c r="F59" i="9"/>
  <c r="G59" i="9"/>
  <c r="H59" i="9"/>
  <c r="I59" i="9"/>
  <c r="J59" i="9"/>
  <c r="K59" i="9"/>
  <c r="L59" i="9"/>
  <c r="A60" i="9"/>
  <c r="B60" i="9"/>
  <c r="C60" i="9"/>
  <c r="D60" i="9"/>
  <c r="E60" i="9"/>
  <c r="F60" i="9"/>
  <c r="G60" i="9"/>
  <c r="H60" i="9"/>
  <c r="I60" i="9"/>
  <c r="J60" i="9"/>
  <c r="K60" i="9"/>
  <c r="L60" i="9"/>
  <c r="A61" i="9"/>
  <c r="B61" i="9"/>
  <c r="C61" i="9"/>
  <c r="D61" i="9"/>
  <c r="E61" i="9"/>
  <c r="F61" i="9"/>
  <c r="G61" i="9"/>
  <c r="H61" i="9"/>
  <c r="I61" i="9"/>
  <c r="J61" i="9"/>
  <c r="K61" i="9"/>
  <c r="L61" i="9"/>
  <c r="A62" i="9"/>
  <c r="B62" i="9"/>
  <c r="C62" i="9"/>
  <c r="D62" i="9"/>
  <c r="E62" i="9"/>
  <c r="F62" i="9"/>
  <c r="G62" i="9"/>
  <c r="H62" i="9"/>
  <c r="I62" i="9"/>
  <c r="J62" i="9"/>
  <c r="K62" i="9"/>
  <c r="L62" i="9"/>
  <c r="A63" i="9"/>
  <c r="B63" i="9"/>
  <c r="C63" i="9"/>
  <c r="D63" i="9"/>
  <c r="E63" i="9"/>
  <c r="F63" i="9"/>
  <c r="G63" i="9"/>
  <c r="H63" i="9"/>
  <c r="I63" i="9"/>
  <c r="J63" i="9"/>
  <c r="K63" i="9"/>
  <c r="L63" i="9"/>
  <c r="A64" i="9"/>
  <c r="B64" i="9"/>
  <c r="C64" i="9"/>
  <c r="D64" i="9"/>
  <c r="E64" i="9"/>
  <c r="F64" i="9"/>
  <c r="G64" i="9"/>
  <c r="H64" i="9"/>
  <c r="I64" i="9"/>
  <c r="J64" i="9"/>
  <c r="K64" i="9"/>
  <c r="L64" i="9"/>
  <c r="A65" i="9"/>
  <c r="B65" i="9"/>
  <c r="C65" i="9"/>
  <c r="D65" i="9"/>
  <c r="E65" i="9"/>
  <c r="F65" i="9"/>
  <c r="G65" i="9"/>
  <c r="H65" i="9"/>
  <c r="I65" i="9"/>
  <c r="J65" i="9"/>
  <c r="K65" i="9"/>
  <c r="L65" i="9"/>
  <c r="A66" i="9"/>
  <c r="B66" i="9"/>
  <c r="C66" i="9"/>
  <c r="D66" i="9"/>
  <c r="E66" i="9"/>
  <c r="F66" i="9"/>
  <c r="G66" i="9"/>
  <c r="H66" i="9"/>
  <c r="I66" i="9"/>
  <c r="J66" i="9"/>
  <c r="K66" i="9"/>
  <c r="L66" i="9"/>
  <c r="A67" i="9"/>
  <c r="B67" i="9"/>
  <c r="C67" i="9"/>
  <c r="D67" i="9"/>
  <c r="E67" i="9"/>
  <c r="F67" i="9"/>
  <c r="G67" i="9"/>
  <c r="H67" i="9"/>
  <c r="I67" i="9"/>
  <c r="J67" i="9"/>
  <c r="K67" i="9"/>
  <c r="L67" i="9"/>
  <c r="A68" i="9"/>
  <c r="B68" i="9"/>
  <c r="C68" i="9"/>
  <c r="D68" i="9"/>
  <c r="E68" i="9"/>
  <c r="F68" i="9"/>
  <c r="G68" i="9"/>
  <c r="H68" i="9"/>
  <c r="I68" i="9"/>
  <c r="J68" i="9"/>
  <c r="K68" i="9"/>
  <c r="L68" i="9"/>
  <c r="A69" i="9"/>
  <c r="B69" i="9"/>
  <c r="C69" i="9"/>
  <c r="D69" i="9"/>
  <c r="E69" i="9"/>
  <c r="F69" i="9"/>
  <c r="G69" i="9"/>
  <c r="H69" i="9"/>
  <c r="I69" i="9"/>
  <c r="J69" i="9"/>
  <c r="K69" i="9"/>
  <c r="L69" i="9"/>
  <c r="A70" i="9"/>
  <c r="B70" i="9"/>
  <c r="C70" i="9"/>
  <c r="D70" i="9"/>
  <c r="E70" i="9"/>
  <c r="F70" i="9"/>
  <c r="G70" i="9"/>
  <c r="H70" i="9"/>
  <c r="I70" i="9"/>
  <c r="J70" i="9"/>
  <c r="K70" i="9"/>
  <c r="L70" i="9"/>
  <c r="A71" i="9"/>
  <c r="B71" i="9"/>
  <c r="C71" i="9"/>
  <c r="D71" i="9"/>
  <c r="E71" i="9"/>
  <c r="F71" i="9"/>
  <c r="G71" i="9"/>
  <c r="H71" i="9"/>
  <c r="I71" i="9"/>
  <c r="J71" i="9"/>
  <c r="K71" i="9"/>
  <c r="L71" i="9"/>
  <c r="A72" i="9"/>
  <c r="B72" i="9"/>
  <c r="C72" i="9"/>
  <c r="D72" i="9"/>
  <c r="E72" i="9"/>
  <c r="F72" i="9"/>
  <c r="G72" i="9"/>
  <c r="H72" i="9"/>
  <c r="I72" i="9"/>
  <c r="J72" i="9"/>
  <c r="K72" i="9"/>
  <c r="L72" i="9"/>
  <c r="A73" i="9"/>
  <c r="B73" i="9"/>
  <c r="C73" i="9"/>
  <c r="D73" i="9"/>
  <c r="E73" i="9"/>
  <c r="F73" i="9"/>
  <c r="G73" i="9"/>
  <c r="H73" i="9"/>
  <c r="I73" i="9"/>
  <c r="J73" i="9"/>
  <c r="K73" i="9"/>
  <c r="L73" i="9"/>
  <c r="A74" i="9"/>
  <c r="B74" i="9"/>
  <c r="C74" i="9"/>
  <c r="D74" i="9"/>
  <c r="E74" i="9"/>
  <c r="F74" i="9"/>
  <c r="G74" i="9"/>
  <c r="H74" i="9"/>
  <c r="I74" i="9"/>
  <c r="J74" i="9"/>
  <c r="K74" i="9"/>
  <c r="L74" i="9"/>
  <c r="A75" i="9"/>
  <c r="B75" i="9"/>
  <c r="C75" i="9"/>
  <c r="D75" i="9"/>
  <c r="E75" i="9"/>
  <c r="F75" i="9"/>
  <c r="G75" i="9"/>
  <c r="H75" i="9"/>
  <c r="I75" i="9"/>
  <c r="J75" i="9"/>
  <c r="K75" i="9"/>
  <c r="L75" i="9"/>
  <c r="A76" i="9"/>
  <c r="B76" i="9"/>
  <c r="C76" i="9"/>
  <c r="D76" i="9"/>
  <c r="E76" i="9"/>
  <c r="F76" i="9"/>
  <c r="G76" i="9"/>
  <c r="H76" i="9"/>
  <c r="I76" i="9"/>
  <c r="J76" i="9"/>
  <c r="K76" i="9"/>
  <c r="L76" i="9"/>
  <c r="A77" i="9"/>
  <c r="B77" i="9"/>
  <c r="C77" i="9"/>
  <c r="D77" i="9"/>
  <c r="E77" i="9"/>
  <c r="F77" i="9"/>
  <c r="G77" i="9"/>
  <c r="H77" i="9"/>
  <c r="I77" i="9"/>
  <c r="J77" i="9"/>
  <c r="K77" i="9"/>
  <c r="L77" i="9"/>
  <c r="A78" i="9"/>
  <c r="B78" i="9"/>
  <c r="C78" i="9"/>
  <c r="D78" i="9"/>
  <c r="E78" i="9"/>
  <c r="F78" i="9"/>
  <c r="G78" i="9"/>
  <c r="H78" i="9"/>
  <c r="I78" i="9"/>
  <c r="J78" i="9"/>
  <c r="K78" i="9"/>
  <c r="L78" i="9"/>
  <c r="A79" i="9"/>
  <c r="B79" i="9"/>
  <c r="C79" i="9"/>
  <c r="D79" i="9"/>
  <c r="E79" i="9"/>
  <c r="F79" i="9"/>
  <c r="G79" i="9"/>
  <c r="H79" i="9"/>
  <c r="I79" i="9"/>
  <c r="J79" i="9"/>
  <c r="K79" i="9"/>
  <c r="L79" i="9"/>
  <c r="A80" i="9"/>
  <c r="B80" i="9"/>
  <c r="C80" i="9"/>
  <c r="D80" i="9"/>
  <c r="E80" i="9"/>
  <c r="F80" i="9"/>
  <c r="G80" i="9"/>
  <c r="H80" i="9"/>
  <c r="I80" i="9"/>
  <c r="J80" i="9"/>
  <c r="K80" i="9"/>
  <c r="L80" i="9"/>
  <c r="A81" i="9"/>
  <c r="B81" i="9"/>
  <c r="C81" i="9"/>
  <c r="D81" i="9"/>
  <c r="E81" i="9"/>
  <c r="F81" i="9"/>
  <c r="G81" i="9"/>
  <c r="H81" i="9"/>
  <c r="I81" i="9"/>
  <c r="J81" i="9"/>
  <c r="K81" i="9"/>
  <c r="L81" i="9"/>
  <c r="A82" i="9"/>
  <c r="B82" i="9"/>
  <c r="C82" i="9"/>
  <c r="D82" i="9"/>
  <c r="E82" i="9"/>
  <c r="F82" i="9"/>
  <c r="G82" i="9"/>
  <c r="H82" i="9"/>
  <c r="I82" i="9"/>
  <c r="J82" i="9"/>
  <c r="K82" i="9"/>
  <c r="L82" i="9"/>
  <c r="A83" i="9"/>
  <c r="B83" i="9"/>
  <c r="C83" i="9"/>
  <c r="D83" i="9"/>
  <c r="E83" i="9"/>
  <c r="F83" i="9"/>
  <c r="G83" i="9"/>
  <c r="H83" i="9"/>
  <c r="I83" i="9"/>
  <c r="J83" i="9"/>
  <c r="K83" i="9"/>
  <c r="L83" i="9"/>
  <c r="A84" i="9"/>
  <c r="B84" i="9"/>
  <c r="C84" i="9"/>
  <c r="D84" i="9"/>
  <c r="E84" i="9"/>
  <c r="F84" i="9"/>
  <c r="G84" i="9"/>
  <c r="H84" i="9"/>
  <c r="I84" i="9"/>
  <c r="J84" i="9"/>
  <c r="K84" i="9"/>
  <c r="L84" i="9"/>
  <c r="A85" i="9"/>
  <c r="B85" i="9"/>
  <c r="C85" i="9"/>
  <c r="D85" i="9"/>
  <c r="E85" i="9"/>
  <c r="F85" i="9"/>
  <c r="G85" i="9"/>
  <c r="H85" i="9"/>
  <c r="I85" i="9"/>
  <c r="J85" i="9"/>
  <c r="K85" i="9"/>
  <c r="L85" i="9"/>
  <c r="A86" i="9"/>
  <c r="B86" i="9"/>
  <c r="C86" i="9"/>
  <c r="D86" i="9"/>
  <c r="E86" i="9"/>
  <c r="F86" i="9"/>
  <c r="G86" i="9"/>
  <c r="H86" i="9"/>
  <c r="I86" i="9"/>
  <c r="J86" i="9"/>
  <c r="K86" i="9"/>
  <c r="L86" i="9"/>
  <c r="A87" i="9"/>
  <c r="B87" i="9"/>
  <c r="C87" i="9"/>
  <c r="D87" i="9"/>
  <c r="E87" i="9"/>
  <c r="F87" i="9"/>
  <c r="G87" i="9"/>
  <c r="H87" i="9"/>
  <c r="I87" i="9"/>
  <c r="J87" i="9"/>
  <c r="K87" i="9"/>
  <c r="L87" i="9"/>
  <c r="A88" i="9"/>
  <c r="B88" i="9"/>
  <c r="C88" i="9"/>
  <c r="D88" i="9"/>
  <c r="E88" i="9"/>
  <c r="F88" i="9"/>
  <c r="G88" i="9"/>
  <c r="H88" i="9"/>
  <c r="I88" i="9"/>
  <c r="J88" i="9"/>
  <c r="K88" i="9"/>
  <c r="L88" i="9"/>
  <c r="A89" i="9"/>
  <c r="B89" i="9"/>
  <c r="C89" i="9"/>
  <c r="D89" i="9"/>
  <c r="E89" i="9"/>
  <c r="F89" i="9"/>
  <c r="G89" i="9"/>
  <c r="H89" i="9"/>
  <c r="I89" i="9"/>
  <c r="J89" i="9"/>
  <c r="K89" i="9"/>
  <c r="L89" i="9"/>
  <c r="A90" i="9"/>
  <c r="B90" i="9"/>
  <c r="C90" i="9"/>
  <c r="D90" i="9"/>
  <c r="E90" i="9"/>
  <c r="F90" i="9"/>
  <c r="G90" i="9"/>
  <c r="H90" i="9"/>
  <c r="I90" i="9"/>
  <c r="J90" i="9"/>
  <c r="K90" i="9"/>
  <c r="L90" i="9"/>
  <c r="A91" i="9"/>
  <c r="B91" i="9"/>
  <c r="C91" i="9"/>
  <c r="D91" i="9"/>
  <c r="E91" i="9"/>
  <c r="F91" i="9"/>
  <c r="G91" i="9"/>
  <c r="H91" i="9"/>
  <c r="I91" i="9"/>
  <c r="J91" i="9"/>
  <c r="K91" i="9"/>
  <c r="L91" i="9"/>
  <c r="A92" i="9"/>
  <c r="B92" i="9"/>
  <c r="C92" i="9"/>
  <c r="D92" i="9"/>
  <c r="E92" i="9"/>
  <c r="F92" i="9"/>
  <c r="G92" i="9"/>
  <c r="H92" i="9"/>
  <c r="I92" i="9"/>
  <c r="J92" i="9"/>
  <c r="K92" i="9"/>
  <c r="L92" i="9"/>
  <c r="A93" i="9"/>
  <c r="B93" i="9"/>
  <c r="C93" i="9"/>
  <c r="D93" i="9"/>
  <c r="E93" i="9"/>
  <c r="F93" i="9"/>
  <c r="G93" i="9"/>
  <c r="H93" i="9"/>
  <c r="I93" i="9"/>
  <c r="J93" i="9"/>
  <c r="K93" i="9"/>
  <c r="L93" i="9"/>
  <c r="A94" i="9"/>
  <c r="B94" i="9"/>
  <c r="C94" i="9"/>
  <c r="D94" i="9"/>
  <c r="E94" i="9"/>
  <c r="F94" i="9"/>
  <c r="G94" i="9"/>
  <c r="H94" i="9"/>
  <c r="I94" i="9"/>
  <c r="J94" i="9"/>
  <c r="K94" i="9"/>
  <c r="L94" i="9"/>
  <c r="A95" i="9"/>
  <c r="B95" i="9"/>
  <c r="C95" i="9"/>
  <c r="D95" i="9"/>
  <c r="E95" i="9"/>
  <c r="F95" i="9"/>
  <c r="G95" i="9"/>
  <c r="H95" i="9"/>
  <c r="I95" i="9"/>
  <c r="J95" i="9"/>
  <c r="K95" i="9"/>
  <c r="L95" i="9"/>
  <c r="A96" i="9"/>
  <c r="B96" i="9"/>
  <c r="C96" i="9"/>
  <c r="D96" i="9"/>
  <c r="E96" i="9"/>
  <c r="F96" i="9"/>
  <c r="G96" i="9"/>
  <c r="H96" i="9"/>
  <c r="I96" i="9"/>
  <c r="J96" i="9"/>
  <c r="K96" i="9"/>
  <c r="L96" i="9"/>
  <c r="A97" i="9"/>
  <c r="B97" i="9"/>
  <c r="C97" i="9"/>
  <c r="D97" i="9"/>
  <c r="E97" i="9"/>
  <c r="F97" i="9"/>
  <c r="G97" i="9"/>
  <c r="H97" i="9"/>
  <c r="I97" i="9"/>
  <c r="J97" i="9"/>
  <c r="K97" i="9"/>
  <c r="L97" i="9"/>
  <c r="A98" i="9"/>
  <c r="B98" i="9"/>
  <c r="C98" i="9"/>
  <c r="D98" i="9"/>
  <c r="E98" i="9"/>
  <c r="F98" i="9"/>
  <c r="G98" i="9"/>
  <c r="H98" i="9"/>
  <c r="I98" i="9"/>
  <c r="J98" i="9"/>
  <c r="K98" i="9"/>
  <c r="L98" i="9"/>
  <c r="A99" i="9"/>
  <c r="B99" i="9"/>
  <c r="C99" i="9"/>
  <c r="D99" i="9"/>
  <c r="E99" i="9"/>
  <c r="F99" i="9"/>
  <c r="G99" i="9"/>
  <c r="H99" i="9"/>
  <c r="I99" i="9"/>
  <c r="J99" i="9"/>
  <c r="K99" i="9"/>
  <c r="L99" i="9"/>
  <c r="A100" i="9"/>
  <c r="B100" i="9"/>
  <c r="C100" i="9"/>
  <c r="D100" i="9"/>
  <c r="E100" i="9"/>
  <c r="F100" i="9"/>
  <c r="G100" i="9"/>
  <c r="H100" i="9"/>
  <c r="I100" i="9"/>
  <c r="J100" i="9"/>
  <c r="K100" i="9"/>
  <c r="L100" i="9"/>
  <c r="A101" i="9"/>
  <c r="B101" i="9"/>
  <c r="C101" i="9"/>
  <c r="D101" i="9"/>
  <c r="E101" i="9"/>
  <c r="F101" i="9"/>
  <c r="G101" i="9"/>
  <c r="H101" i="9"/>
  <c r="I101" i="9"/>
  <c r="J101" i="9"/>
  <c r="K101" i="9"/>
  <c r="L101" i="9"/>
  <c r="A102" i="9"/>
  <c r="B102" i="9"/>
  <c r="C102" i="9"/>
  <c r="D102" i="9"/>
  <c r="E102" i="9"/>
  <c r="F102" i="9"/>
  <c r="G102" i="9"/>
  <c r="H102" i="9"/>
  <c r="I102" i="9"/>
  <c r="J102" i="9"/>
  <c r="K102" i="9"/>
  <c r="L102" i="9"/>
  <c r="A103" i="9"/>
  <c r="B103" i="9"/>
  <c r="C103" i="9"/>
  <c r="D103" i="9"/>
  <c r="E103" i="9"/>
  <c r="F103" i="9"/>
  <c r="G103" i="9"/>
  <c r="H103" i="9"/>
  <c r="I103" i="9"/>
  <c r="J103" i="9"/>
  <c r="K103" i="9"/>
  <c r="L103" i="9"/>
  <c r="A104" i="9"/>
  <c r="B104" i="9"/>
  <c r="C104" i="9"/>
  <c r="D104" i="9"/>
  <c r="E104" i="9"/>
  <c r="F104" i="9"/>
  <c r="G104" i="9"/>
  <c r="H104" i="9"/>
  <c r="I104" i="9"/>
  <c r="J104" i="9"/>
  <c r="K104" i="9"/>
  <c r="L104" i="9"/>
  <c r="A105" i="9"/>
  <c r="B105" i="9"/>
  <c r="C105" i="9"/>
  <c r="D105" i="9"/>
  <c r="E105" i="9"/>
  <c r="F105" i="9"/>
  <c r="G105" i="9"/>
  <c r="H105" i="9"/>
  <c r="I105" i="9"/>
  <c r="J105" i="9"/>
  <c r="K105" i="9"/>
  <c r="L105" i="9"/>
  <c r="A106" i="9"/>
  <c r="B106" i="9"/>
  <c r="C106" i="9"/>
  <c r="D106" i="9"/>
  <c r="E106" i="9"/>
  <c r="F106" i="9"/>
  <c r="G106" i="9"/>
  <c r="H106" i="9"/>
  <c r="I106" i="9"/>
  <c r="J106" i="9"/>
  <c r="K106" i="9"/>
  <c r="L106" i="9"/>
  <c r="A107" i="9"/>
  <c r="B107" i="9"/>
  <c r="C107" i="9"/>
  <c r="D107" i="9"/>
  <c r="E107" i="9"/>
  <c r="F107" i="9"/>
  <c r="G107" i="9"/>
  <c r="H107" i="9"/>
  <c r="I107" i="9"/>
  <c r="J107" i="9"/>
  <c r="K107" i="9"/>
  <c r="L107" i="9"/>
  <c r="A108" i="9"/>
  <c r="B108" i="9"/>
  <c r="C108" i="9"/>
  <c r="D108" i="9"/>
  <c r="E108" i="9"/>
  <c r="F108" i="9"/>
  <c r="G108" i="9"/>
  <c r="H108" i="9"/>
  <c r="I108" i="9"/>
  <c r="J108" i="9"/>
  <c r="K108" i="9"/>
  <c r="L108" i="9"/>
  <c r="A109" i="9"/>
  <c r="B109" i="9"/>
  <c r="C109" i="9"/>
  <c r="D109" i="9"/>
  <c r="E109" i="9"/>
  <c r="F109" i="9"/>
  <c r="G109" i="9"/>
  <c r="H109" i="9"/>
  <c r="I109" i="9"/>
  <c r="J109" i="9"/>
  <c r="K109" i="9"/>
  <c r="L109" i="9"/>
  <c r="A110" i="9"/>
  <c r="B110" i="9"/>
  <c r="C110" i="9"/>
  <c r="D110" i="9"/>
  <c r="E110" i="9"/>
  <c r="F110" i="9"/>
  <c r="G110" i="9"/>
  <c r="H110" i="9"/>
  <c r="I110" i="9"/>
  <c r="J110" i="9"/>
  <c r="K110" i="9"/>
  <c r="L110" i="9"/>
  <c r="A111" i="9"/>
  <c r="B111" i="9"/>
  <c r="C111" i="9"/>
  <c r="D111" i="9"/>
  <c r="E111" i="9"/>
  <c r="F111" i="9"/>
  <c r="G111" i="9"/>
  <c r="H111" i="9"/>
  <c r="I111" i="9"/>
  <c r="J111" i="9"/>
  <c r="K111" i="9"/>
  <c r="L111" i="9"/>
  <c r="A112" i="9"/>
  <c r="B112" i="9"/>
  <c r="C112" i="9"/>
  <c r="D112" i="9"/>
  <c r="E112" i="9"/>
  <c r="F112" i="9"/>
  <c r="G112" i="9"/>
  <c r="H112" i="9"/>
  <c r="I112" i="9"/>
  <c r="J112" i="9"/>
  <c r="K112" i="9"/>
  <c r="L112" i="9"/>
  <c r="A113" i="9"/>
  <c r="B113" i="9"/>
  <c r="C113" i="9"/>
  <c r="D113" i="9"/>
  <c r="E113" i="9"/>
  <c r="F113" i="9"/>
  <c r="G113" i="9"/>
  <c r="H113" i="9"/>
  <c r="I113" i="9"/>
  <c r="J113" i="9"/>
  <c r="K113" i="9"/>
  <c r="L113" i="9"/>
  <c r="A114" i="9"/>
  <c r="B114" i="9"/>
  <c r="C114" i="9"/>
  <c r="D114" i="9"/>
  <c r="E114" i="9"/>
  <c r="F114" i="9"/>
  <c r="G114" i="9"/>
  <c r="H114" i="9"/>
  <c r="I114" i="9"/>
  <c r="J114" i="9"/>
  <c r="K114" i="9"/>
  <c r="L114" i="9"/>
  <c r="A115" i="9"/>
  <c r="B115" i="9"/>
  <c r="C115" i="9"/>
  <c r="D115" i="9"/>
  <c r="E115" i="9"/>
  <c r="F115" i="9"/>
  <c r="G115" i="9"/>
  <c r="H115" i="9"/>
  <c r="I115" i="9"/>
  <c r="J115" i="9"/>
  <c r="K115" i="9"/>
  <c r="L115" i="9"/>
  <c r="A116" i="9"/>
  <c r="B116" i="9"/>
  <c r="C116" i="9"/>
  <c r="D116" i="9"/>
  <c r="E116" i="9"/>
  <c r="F116" i="9"/>
  <c r="G116" i="9"/>
  <c r="H116" i="9"/>
  <c r="I116" i="9"/>
  <c r="J116" i="9"/>
  <c r="K116" i="9"/>
  <c r="L116" i="9"/>
  <c r="A117" i="9"/>
  <c r="B117" i="9"/>
  <c r="C117" i="9"/>
  <c r="D117" i="9"/>
  <c r="E117" i="9"/>
  <c r="F117" i="9"/>
  <c r="G117" i="9"/>
  <c r="H117" i="9"/>
  <c r="I117" i="9"/>
  <c r="J117" i="9"/>
  <c r="K117" i="9"/>
  <c r="L117" i="9"/>
  <c r="A118" i="9"/>
  <c r="B118" i="9"/>
  <c r="C118" i="9"/>
  <c r="D118" i="9"/>
  <c r="E118" i="9"/>
  <c r="F118" i="9"/>
  <c r="G118" i="9"/>
  <c r="H118" i="9"/>
  <c r="I118" i="9"/>
  <c r="J118" i="9"/>
  <c r="K118" i="9"/>
  <c r="L118" i="9"/>
  <c r="A119" i="9"/>
  <c r="B119" i="9"/>
  <c r="C119" i="9"/>
  <c r="D119" i="9"/>
  <c r="E119" i="9"/>
  <c r="F119" i="9"/>
  <c r="G119" i="9"/>
  <c r="H119" i="9"/>
  <c r="I119" i="9"/>
  <c r="J119" i="9"/>
  <c r="K119" i="9"/>
  <c r="L119" i="9"/>
  <c r="A120" i="9"/>
  <c r="B120" i="9"/>
  <c r="C120" i="9"/>
  <c r="D120" i="9"/>
  <c r="E120" i="9"/>
  <c r="F120" i="9"/>
  <c r="G120" i="9"/>
  <c r="H120" i="9"/>
  <c r="I120" i="9"/>
  <c r="J120" i="9"/>
  <c r="K120" i="9"/>
  <c r="L120" i="9"/>
  <c r="A121" i="9"/>
  <c r="B121" i="9"/>
  <c r="C121" i="9"/>
  <c r="D121" i="9"/>
  <c r="E121" i="9"/>
  <c r="F121" i="9"/>
  <c r="G121" i="9"/>
  <c r="H121" i="9"/>
  <c r="I121" i="9"/>
  <c r="J121" i="9"/>
  <c r="K121" i="9"/>
  <c r="L121" i="9"/>
  <c r="A122" i="9"/>
  <c r="B122" i="9"/>
  <c r="C122" i="9"/>
  <c r="D122" i="9"/>
  <c r="E122" i="9"/>
  <c r="F122" i="9"/>
  <c r="G122" i="9"/>
  <c r="H122" i="9"/>
  <c r="I122" i="9"/>
  <c r="J122" i="9"/>
  <c r="K122" i="9"/>
  <c r="L122" i="9"/>
  <c r="A123" i="9"/>
  <c r="B123" i="9"/>
  <c r="C123" i="9"/>
  <c r="D123" i="9"/>
  <c r="E123" i="9"/>
  <c r="F123" i="9"/>
  <c r="G123" i="9"/>
  <c r="H123" i="9"/>
  <c r="I123" i="9"/>
  <c r="J123" i="9"/>
  <c r="K123" i="9"/>
  <c r="L123" i="9"/>
  <c r="A124" i="9"/>
  <c r="B124" i="9"/>
  <c r="C124" i="9"/>
  <c r="D124" i="9"/>
  <c r="E124" i="9"/>
  <c r="F124" i="9"/>
  <c r="G124" i="9"/>
  <c r="H124" i="9"/>
  <c r="I124" i="9"/>
  <c r="J124" i="9"/>
  <c r="K124" i="9"/>
  <c r="L124" i="9"/>
  <c r="A125" i="9"/>
  <c r="B125" i="9"/>
  <c r="C125" i="9"/>
  <c r="D125" i="9"/>
  <c r="E125" i="9"/>
  <c r="F125" i="9"/>
  <c r="G125" i="9"/>
  <c r="H125" i="9"/>
  <c r="I125" i="9"/>
  <c r="J125" i="9"/>
  <c r="K125" i="9"/>
  <c r="L125" i="9"/>
  <c r="A126" i="9"/>
  <c r="B126" i="9"/>
  <c r="C126" i="9"/>
  <c r="D126" i="9"/>
  <c r="E126" i="9"/>
  <c r="F126" i="9"/>
  <c r="G126" i="9"/>
  <c r="H126" i="9"/>
  <c r="I126" i="9"/>
  <c r="J126" i="9"/>
  <c r="K126" i="9"/>
  <c r="L126" i="9"/>
  <c r="A127" i="9"/>
  <c r="B127" i="9"/>
  <c r="C127" i="9"/>
  <c r="D127" i="9"/>
  <c r="E127" i="9"/>
  <c r="F127" i="9"/>
  <c r="G127" i="9"/>
  <c r="H127" i="9"/>
  <c r="I127" i="9"/>
  <c r="J127" i="9"/>
  <c r="K127" i="9"/>
  <c r="L127" i="9"/>
  <c r="A128" i="9"/>
  <c r="B128" i="9"/>
  <c r="C128" i="9"/>
  <c r="D128" i="9"/>
  <c r="E128" i="9"/>
  <c r="F128" i="9"/>
  <c r="G128" i="9"/>
  <c r="H128" i="9"/>
  <c r="I128" i="9"/>
  <c r="J128" i="9"/>
  <c r="K128" i="9"/>
  <c r="L128" i="9"/>
  <c r="A129" i="9"/>
  <c r="B129" i="9"/>
  <c r="C129" i="9"/>
  <c r="D129" i="9"/>
  <c r="E129" i="9"/>
  <c r="F129" i="9"/>
  <c r="G129" i="9"/>
  <c r="H129" i="9"/>
  <c r="I129" i="9"/>
  <c r="J129" i="9"/>
  <c r="K129" i="9"/>
  <c r="L129" i="9"/>
  <c r="A130" i="9"/>
  <c r="B130" i="9"/>
  <c r="C130" i="9"/>
  <c r="D130" i="9"/>
  <c r="E130" i="9"/>
  <c r="F130" i="9"/>
  <c r="G130" i="9"/>
  <c r="H130" i="9"/>
  <c r="I130" i="9"/>
  <c r="J130" i="9"/>
  <c r="K130" i="9"/>
  <c r="L130" i="9"/>
  <c r="A131" i="9"/>
  <c r="B131" i="9"/>
  <c r="C131" i="9"/>
  <c r="D131" i="9"/>
  <c r="E131" i="9"/>
  <c r="F131" i="9"/>
  <c r="G131" i="9"/>
  <c r="H131" i="9"/>
  <c r="I131" i="9"/>
  <c r="J131" i="9"/>
  <c r="K131" i="9"/>
  <c r="L131" i="9"/>
  <c r="A132" i="9"/>
  <c r="B132" i="9"/>
  <c r="C132" i="9"/>
  <c r="D132" i="9"/>
  <c r="E132" i="9"/>
  <c r="F132" i="9"/>
  <c r="G132" i="9"/>
  <c r="H132" i="9"/>
  <c r="I132" i="9"/>
  <c r="J132" i="9"/>
  <c r="K132" i="9"/>
  <c r="L132" i="9"/>
  <c r="A133" i="9"/>
  <c r="B133" i="9"/>
  <c r="C133" i="9"/>
  <c r="D133" i="9"/>
  <c r="E133" i="9"/>
  <c r="F133" i="9"/>
  <c r="G133" i="9"/>
  <c r="H133" i="9"/>
  <c r="I133" i="9"/>
  <c r="J133" i="9"/>
  <c r="K133" i="9"/>
  <c r="L133" i="9"/>
  <c r="A134" i="9"/>
  <c r="B134" i="9"/>
  <c r="C134" i="9"/>
  <c r="D134" i="9"/>
  <c r="E134" i="9"/>
  <c r="F134" i="9"/>
  <c r="G134" i="9"/>
  <c r="H134" i="9"/>
  <c r="I134" i="9"/>
  <c r="J134" i="9"/>
  <c r="K134" i="9"/>
  <c r="L134" i="9"/>
  <c r="A135" i="9"/>
  <c r="B135" i="9"/>
  <c r="C135" i="9"/>
  <c r="D135" i="9"/>
  <c r="E135" i="9"/>
  <c r="F135" i="9"/>
  <c r="G135" i="9"/>
  <c r="H135" i="9"/>
  <c r="I135" i="9"/>
  <c r="J135" i="9"/>
  <c r="K135" i="9"/>
  <c r="L135" i="9"/>
  <c r="A136" i="9"/>
  <c r="B136" i="9"/>
  <c r="C136" i="9"/>
  <c r="D136" i="9"/>
  <c r="E136" i="9"/>
  <c r="F136" i="9"/>
  <c r="G136" i="9"/>
  <c r="H136" i="9"/>
  <c r="I136" i="9"/>
  <c r="J136" i="9"/>
  <c r="K136" i="9"/>
  <c r="L136" i="9"/>
  <c r="A137" i="9"/>
  <c r="B137" i="9"/>
  <c r="C137" i="9"/>
  <c r="D137" i="9"/>
  <c r="E137" i="9"/>
  <c r="F137" i="9"/>
  <c r="G137" i="9"/>
  <c r="H137" i="9"/>
  <c r="I137" i="9"/>
  <c r="J137" i="9"/>
  <c r="K137" i="9"/>
  <c r="L137" i="9"/>
  <c r="A138" i="9"/>
  <c r="B138" i="9"/>
  <c r="C138" i="9"/>
  <c r="D138" i="9"/>
  <c r="E138" i="9"/>
  <c r="F138" i="9"/>
  <c r="G138" i="9"/>
  <c r="H138" i="9"/>
  <c r="I138" i="9"/>
  <c r="J138" i="9"/>
  <c r="K138" i="9"/>
  <c r="L138" i="9"/>
  <c r="A139" i="9"/>
  <c r="B139" i="9"/>
  <c r="C139" i="9"/>
  <c r="D139" i="9"/>
  <c r="E139" i="9"/>
  <c r="F139" i="9"/>
  <c r="G139" i="9"/>
  <c r="H139" i="9"/>
  <c r="I139" i="9"/>
  <c r="J139" i="9"/>
  <c r="K139" i="9"/>
  <c r="L139" i="9"/>
  <c r="A140" i="9"/>
  <c r="B140" i="9"/>
  <c r="C140" i="9"/>
  <c r="D140" i="9"/>
  <c r="E140" i="9"/>
  <c r="F140" i="9"/>
  <c r="G140" i="9"/>
  <c r="H140" i="9"/>
  <c r="I140" i="9"/>
  <c r="J140" i="9"/>
  <c r="K140" i="9"/>
  <c r="L140" i="9"/>
  <c r="A141" i="9"/>
  <c r="B141" i="9"/>
  <c r="C141" i="9"/>
  <c r="D141" i="9"/>
  <c r="E141" i="9"/>
  <c r="F141" i="9"/>
  <c r="G141" i="9"/>
  <c r="H141" i="9"/>
  <c r="I141" i="9"/>
  <c r="J141" i="9"/>
  <c r="K141" i="9"/>
  <c r="L141" i="9"/>
  <c r="A142" i="9"/>
  <c r="B142" i="9"/>
  <c r="C142" i="9"/>
  <c r="D142" i="9"/>
  <c r="E142" i="9"/>
  <c r="F142" i="9"/>
  <c r="G142" i="9"/>
  <c r="H142" i="9"/>
  <c r="I142" i="9"/>
  <c r="J142" i="9"/>
  <c r="K142" i="9"/>
  <c r="L142" i="9"/>
  <c r="A143" i="9"/>
  <c r="B143" i="9"/>
  <c r="C143" i="9"/>
  <c r="D143" i="9"/>
  <c r="E143" i="9"/>
  <c r="F143" i="9"/>
  <c r="G143" i="9"/>
  <c r="H143" i="9"/>
  <c r="I143" i="9"/>
  <c r="J143" i="9"/>
  <c r="K143" i="9"/>
  <c r="L143" i="9"/>
  <c r="A144" i="9"/>
  <c r="B144" i="9"/>
  <c r="C144" i="9"/>
  <c r="D144" i="9"/>
  <c r="E144" i="9"/>
  <c r="F144" i="9"/>
  <c r="G144" i="9"/>
  <c r="H144" i="9"/>
  <c r="I144" i="9"/>
  <c r="J144" i="9"/>
  <c r="K144" i="9"/>
  <c r="L144" i="9"/>
  <c r="A145" i="9"/>
  <c r="B145" i="9"/>
  <c r="C145" i="9"/>
  <c r="D145" i="9"/>
  <c r="E145" i="9"/>
  <c r="F145" i="9"/>
  <c r="G145" i="9"/>
  <c r="H145" i="9"/>
  <c r="I145" i="9"/>
  <c r="J145" i="9"/>
  <c r="K145" i="9"/>
  <c r="L145" i="9"/>
  <c r="A146" i="9"/>
  <c r="B146" i="9"/>
  <c r="C146" i="9"/>
  <c r="D146" i="9"/>
  <c r="E146" i="9"/>
  <c r="F146" i="9"/>
  <c r="G146" i="9"/>
  <c r="H146" i="9"/>
  <c r="I146" i="9"/>
  <c r="J146" i="9"/>
  <c r="K146" i="9"/>
  <c r="L146" i="9"/>
  <c r="A147" i="9"/>
  <c r="B147" i="9"/>
  <c r="C147" i="9"/>
  <c r="D147" i="9"/>
  <c r="E147" i="9"/>
  <c r="F147" i="9"/>
  <c r="G147" i="9"/>
  <c r="H147" i="9"/>
  <c r="I147" i="9"/>
  <c r="J147" i="9"/>
  <c r="K147" i="9"/>
  <c r="L147" i="9"/>
  <c r="A148" i="9"/>
  <c r="B148" i="9"/>
  <c r="C148" i="9"/>
  <c r="D148" i="9"/>
  <c r="E148" i="9"/>
  <c r="F148" i="9"/>
  <c r="G148" i="9"/>
  <c r="H148" i="9"/>
  <c r="I148" i="9"/>
  <c r="J148" i="9"/>
  <c r="K148" i="9"/>
  <c r="L148" i="9"/>
  <c r="A149" i="9"/>
  <c r="B149" i="9"/>
  <c r="C149" i="9"/>
  <c r="D149" i="9"/>
  <c r="E149" i="9"/>
  <c r="F149" i="9"/>
  <c r="G149" i="9"/>
  <c r="H149" i="9"/>
  <c r="I149" i="9"/>
  <c r="J149" i="9"/>
  <c r="K149" i="9"/>
  <c r="L149" i="9"/>
  <c r="A150" i="9"/>
  <c r="B150" i="9"/>
  <c r="C150" i="9"/>
  <c r="D150" i="9"/>
  <c r="E150" i="9"/>
  <c r="F150" i="9"/>
  <c r="G150" i="9"/>
  <c r="H150" i="9"/>
  <c r="I150" i="9"/>
  <c r="J150" i="9"/>
  <c r="K150" i="9"/>
  <c r="L150" i="9"/>
  <c r="A151" i="9"/>
  <c r="B151" i="9"/>
  <c r="C151" i="9"/>
  <c r="D151" i="9"/>
  <c r="E151" i="9"/>
  <c r="F151" i="9"/>
  <c r="G151" i="9"/>
  <c r="H151" i="9"/>
  <c r="I151" i="9"/>
  <c r="J151" i="9"/>
  <c r="K151" i="9"/>
  <c r="L151" i="9"/>
  <c r="A152" i="9"/>
  <c r="B152" i="9"/>
  <c r="C152" i="9"/>
  <c r="D152" i="9"/>
  <c r="E152" i="9"/>
  <c r="F152" i="9"/>
  <c r="G152" i="9"/>
  <c r="H152" i="9"/>
  <c r="I152" i="9"/>
  <c r="J152" i="9"/>
  <c r="K152" i="9"/>
  <c r="L152" i="9"/>
  <c r="A153" i="9"/>
  <c r="B153" i="9"/>
  <c r="C153" i="9"/>
  <c r="D153" i="9"/>
  <c r="E153" i="9"/>
  <c r="F153" i="9"/>
  <c r="G153" i="9"/>
  <c r="H153" i="9"/>
  <c r="I153" i="9"/>
  <c r="J153" i="9"/>
  <c r="K153" i="9"/>
  <c r="L153" i="9"/>
  <c r="A154" i="9"/>
  <c r="B154" i="9"/>
  <c r="C154" i="9"/>
  <c r="D154" i="9"/>
  <c r="E154" i="9"/>
  <c r="F154" i="9"/>
  <c r="G154" i="9"/>
  <c r="H154" i="9"/>
  <c r="I154" i="9"/>
  <c r="J154" i="9"/>
  <c r="K154" i="9"/>
  <c r="L154" i="9"/>
  <c r="A155" i="9"/>
  <c r="B155" i="9"/>
  <c r="C155" i="9"/>
  <c r="D155" i="9"/>
  <c r="E155" i="9"/>
  <c r="F155" i="9"/>
  <c r="G155" i="9"/>
  <c r="H155" i="9"/>
  <c r="I155" i="9"/>
  <c r="J155" i="9"/>
  <c r="K155" i="9"/>
  <c r="L155" i="9"/>
  <c r="A156" i="9"/>
  <c r="B156" i="9"/>
  <c r="C156" i="9"/>
  <c r="D156" i="9"/>
  <c r="E156" i="9"/>
  <c r="F156" i="9"/>
  <c r="G156" i="9"/>
  <c r="H156" i="9"/>
  <c r="I156" i="9"/>
  <c r="J156" i="9"/>
  <c r="K156" i="9"/>
  <c r="L156" i="9"/>
  <c r="A157" i="9"/>
  <c r="B157" i="9"/>
  <c r="C157" i="9"/>
  <c r="D157" i="9"/>
  <c r="E157" i="9"/>
  <c r="F157" i="9"/>
  <c r="G157" i="9"/>
  <c r="H157" i="9"/>
  <c r="I157" i="9"/>
  <c r="J157" i="9"/>
  <c r="K157" i="9"/>
  <c r="L157" i="9"/>
  <c r="A158" i="9"/>
  <c r="B158" i="9"/>
  <c r="C158" i="9"/>
  <c r="D158" i="9"/>
  <c r="E158" i="9"/>
  <c r="F158" i="9"/>
  <c r="G158" i="9"/>
  <c r="H158" i="9"/>
  <c r="I158" i="9"/>
  <c r="J158" i="9"/>
  <c r="K158" i="9"/>
  <c r="L158" i="9"/>
  <c r="A159" i="9"/>
  <c r="B159" i="9"/>
  <c r="C159" i="9"/>
  <c r="D159" i="9"/>
  <c r="E159" i="9"/>
  <c r="F159" i="9"/>
  <c r="G159" i="9"/>
  <c r="H159" i="9"/>
  <c r="I159" i="9"/>
  <c r="J159" i="9"/>
  <c r="K159" i="9"/>
  <c r="L159" i="9"/>
  <c r="A160" i="9"/>
  <c r="B160" i="9"/>
  <c r="C160" i="9"/>
  <c r="D160" i="9"/>
  <c r="E160" i="9"/>
  <c r="F160" i="9"/>
  <c r="G160" i="9"/>
  <c r="H160" i="9"/>
  <c r="I160" i="9"/>
  <c r="J160" i="9"/>
  <c r="K160" i="9"/>
  <c r="L160" i="9"/>
  <c r="A161" i="9"/>
  <c r="B161" i="9"/>
  <c r="C161" i="9"/>
  <c r="D161" i="9"/>
  <c r="E161" i="9"/>
  <c r="F161" i="9"/>
  <c r="G161" i="9"/>
  <c r="H161" i="9"/>
  <c r="I161" i="9"/>
  <c r="J161" i="9"/>
  <c r="K161" i="9"/>
  <c r="L161" i="9"/>
  <c r="A162" i="9"/>
  <c r="B162" i="9"/>
  <c r="C162" i="9"/>
  <c r="D162" i="9"/>
  <c r="E162" i="9"/>
  <c r="F162" i="9"/>
  <c r="G162" i="9"/>
  <c r="H162" i="9"/>
  <c r="I162" i="9"/>
  <c r="J162" i="9"/>
  <c r="K162" i="9"/>
  <c r="L162" i="9"/>
  <c r="A163" i="9"/>
  <c r="B163" i="9"/>
  <c r="C163" i="9"/>
  <c r="D163" i="9"/>
  <c r="E163" i="9"/>
  <c r="F163" i="9"/>
  <c r="G163" i="9"/>
  <c r="H163" i="9"/>
  <c r="I163" i="9"/>
  <c r="J163" i="9"/>
  <c r="K163" i="9"/>
  <c r="L163" i="9"/>
  <c r="A164" i="9"/>
  <c r="B164" i="9"/>
  <c r="C164" i="9"/>
  <c r="D164" i="9"/>
  <c r="E164" i="9"/>
  <c r="F164" i="9"/>
  <c r="G164" i="9"/>
  <c r="H164" i="9"/>
  <c r="I164" i="9"/>
  <c r="J164" i="9"/>
  <c r="K164" i="9"/>
  <c r="L164" i="9"/>
  <c r="A165" i="9"/>
  <c r="B165" i="9"/>
  <c r="C165" i="9"/>
  <c r="D165" i="9"/>
  <c r="E165" i="9"/>
  <c r="F165" i="9"/>
  <c r="G165" i="9"/>
  <c r="H165" i="9"/>
  <c r="I165" i="9"/>
  <c r="J165" i="9"/>
  <c r="K165" i="9"/>
  <c r="L165" i="9"/>
  <c r="A166" i="9"/>
  <c r="B166" i="9"/>
  <c r="C166" i="9"/>
  <c r="D166" i="9"/>
  <c r="E166" i="9"/>
  <c r="F166" i="9"/>
  <c r="G166" i="9"/>
  <c r="H166" i="9"/>
  <c r="I166" i="9"/>
  <c r="J166" i="9"/>
  <c r="K166" i="9"/>
  <c r="L166" i="9"/>
  <c r="A167" i="9"/>
  <c r="B167" i="9"/>
  <c r="C167" i="9"/>
  <c r="D167" i="9"/>
  <c r="E167" i="9"/>
  <c r="F167" i="9"/>
  <c r="G167" i="9"/>
  <c r="H167" i="9"/>
  <c r="I167" i="9"/>
  <c r="J167" i="9"/>
  <c r="K167" i="9"/>
  <c r="L167" i="9"/>
  <c r="A168" i="9"/>
  <c r="B168" i="9"/>
  <c r="C168" i="9"/>
  <c r="D168" i="9"/>
  <c r="E168" i="9"/>
  <c r="F168" i="9"/>
  <c r="G168" i="9"/>
  <c r="H168" i="9"/>
  <c r="I168" i="9"/>
  <c r="J168" i="9"/>
  <c r="K168" i="9"/>
  <c r="L168" i="9"/>
  <c r="A169" i="9"/>
  <c r="B169" i="9"/>
  <c r="C169" i="9"/>
  <c r="D169" i="9"/>
  <c r="E169" i="9"/>
  <c r="F169" i="9"/>
  <c r="G169" i="9"/>
  <c r="H169" i="9"/>
  <c r="I169" i="9"/>
  <c r="J169" i="9"/>
  <c r="K169" i="9"/>
  <c r="L169" i="9"/>
  <c r="A170" i="9"/>
  <c r="B170" i="9"/>
  <c r="C170" i="9"/>
  <c r="D170" i="9"/>
  <c r="E170" i="9"/>
  <c r="F170" i="9"/>
  <c r="G170" i="9"/>
  <c r="H170" i="9"/>
  <c r="I170" i="9"/>
  <c r="J170" i="9"/>
  <c r="K170" i="9"/>
  <c r="L170" i="9"/>
  <c r="A171" i="9"/>
  <c r="B171" i="9"/>
  <c r="C171" i="9"/>
  <c r="D171" i="9"/>
  <c r="E171" i="9"/>
  <c r="F171" i="9"/>
  <c r="G171" i="9"/>
  <c r="H171" i="9"/>
  <c r="I171" i="9"/>
  <c r="J171" i="9"/>
  <c r="K171" i="9"/>
  <c r="L171" i="9"/>
  <c r="A172" i="9"/>
  <c r="B172" i="9"/>
  <c r="C172" i="9"/>
  <c r="D172" i="9"/>
  <c r="E172" i="9"/>
  <c r="F172" i="9"/>
  <c r="G172" i="9"/>
  <c r="H172" i="9"/>
  <c r="I172" i="9"/>
  <c r="J172" i="9"/>
  <c r="K172" i="9"/>
  <c r="L172" i="9"/>
  <c r="A173" i="9"/>
  <c r="B173" i="9"/>
  <c r="C173" i="9"/>
  <c r="D173" i="9"/>
  <c r="E173" i="9"/>
  <c r="F173" i="9"/>
  <c r="G173" i="9"/>
  <c r="H173" i="9"/>
  <c r="I173" i="9"/>
  <c r="J173" i="9"/>
  <c r="K173" i="9"/>
  <c r="L173" i="9"/>
  <c r="A174" i="9"/>
  <c r="B174" i="9"/>
  <c r="C174" i="9"/>
  <c r="D174" i="9"/>
  <c r="E174" i="9"/>
  <c r="F174" i="9"/>
  <c r="G174" i="9"/>
  <c r="H174" i="9"/>
  <c r="I174" i="9"/>
  <c r="J174" i="9"/>
  <c r="K174" i="9"/>
  <c r="L174" i="9"/>
  <c r="A175" i="9"/>
  <c r="B175" i="9"/>
  <c r="C175" i="9"/>
  <c r="D175" i="9"/>
  <c r="E175" i="9"/>
  <c r="F175" i="9"/>
  <c r="G175" i="9"/>
  <c r="H175" i="9"/>
  <c r="I175" i="9"/>
  <c r="J175" i="9"/>
  <c r="K175" i="9"/>
  <c r="L175" i="9"/>
  <c r="A176" i="9"/>
  <c r="B176" i="9"/>
  <c r="C176" i="9"/>
  <c r="D176" i="9"/>
  <c r="E176" i="9"/>
  <c r="F176" i="9"/>
  <c r="G176" i="9"/>
  <c r="H176" i="9"/>
  <c r="I176" i="9"/>
  <c r="J176" i="9"/>
  <c r="K176" i="9"/>
  <c r="L176" i="9"/>
  <c r="A177" i="9"/>
  <c r="B177" i="9"/>
  <c r="C177" i="9"/>
  <c r="D177" i="9"/>
  <c r="E177" i="9"/>
  <c r="F177" i="9"/>
  <c r="G177" i="9"/>
  <c r="H177" i="9"/>
  <c r="I177" i="9"/>
  <c r="J177" i="9"/>
  <c r="K177" i="9"/>
  <c r="L177" i="9"/>
  <c r="A178" i="9"/>
  <c r="B178" i="9"/>
  <c r="C178" i="9"/>
  <c r="D178" i="9"/>
  <c r="E178" i="9"/>
  <c r="F178" i="9"/>
  <c r="G178" i="9"/>
  <c r="H178" i="9"/>
  <c r="I178" i="9"/>
  <c r="J178" i="9"/>
  <c r="K178" i="9"/>
  <c r="L178" i="9"/>
  <c r="A179" i="9"/>
  <c r="B179" i="9"/>
  <c r="C179" i="9"/>
  <c r="D179" i="9"/>
  <c r="E179" i="9"/>
  <c r="F179" i="9"/>
  <c r="G179" i="9"/>
  <c r="H179" i="9"/>
  <c r="I179" i="9"/>
  <c r="J179" i="9"/>
  <c r="K179" i="9"/>
  <c r="L179" i="9"/>
  <c r="A180" i="9"/>
  <c r="B180" i="9"/>
  <c r="C180" i="9"/>
  <c r="D180" i="9"/>
  <c r="E180" i="9"/>
  <c r="F180" i="9"/>
  <c r="G180" i="9"/>
  <c r="H180" i="9"/>
  <c r="I180" i="9"/>
  <c r="J180" i="9"/>
  <c r="K180" i="9"/>
  <c r="L180" i="9"/>
  <c r="A181" i="9"/>
  <c r="B181" i="9"/>
  <c r="C181" i="9"/>
  <c r="D181" i="9"/>
  <c r="E181" i="9"/>
  <c r="F181" i="9"/>
  <c r="G181" i="9"/>
  <c r="H181" i="9"/>
  <c r="I181" i="9"/>
  <c r="J181" i="9"/>
  <c r="K181" i="9"/>
  <c r="L181" i="9"/>
  <c r="A182" i="9"/>
  <c r="B182" i="9"/>
  <c r="C182" i="9"/>
  <c r="D182" i="9"/>
  <c r="E182" i="9"/>
  <c r="F182" i="9"/>
  <c r="G182" i="9"/>
  <c r="H182" i="9"/>
  <c r="I182" i="9"/>
  <c r="J182" i="9"/>
  <c r="K182" i="9"/>
  <c r="L182" i="9"/>
  <c r="A183" i="9"/>
  <c r="B183" i="9"/>
  <c r="C183" i="9"/>
  <c r="D183" i="9"/>
  <c r="E183" i="9"/>
  <c r="F183" i="9"/>
  <c r="G183" i="9"/>
  <c r="H183" i="9"/>
  <c r="I183" i="9"/>
  <c r="J183" i="9"/>
  <c r="K183" i="9"/>
  <c r="L183" i="9"/>
  <c r="A184" i="9"/>
  <c r="B184" i="9"/>
  <c r="C184" i="9"/>
  <c r="D184" i="9"/>
  <c r="E184" i="9"/>
  <c r="F184" i="9"/>
  <c r="G184" i="9"/>
  <c r="H184" i="9"/>
  <c r="I184" i="9"/>
  <c r="J184" i="9"/>
  <c r="K184" i="9"/>
  <c r="L184" i="9"/>
  <c r="A185" i="9"/>
  <c r="B185" i="9"/>
  <c r="C185" i="9"/>
  <c r="D185" i="9"/>
  <c r="E185" i="9"/>
  <c r="F185" i="9"/>
  <c r="G185" i="9"/>
  <c r="H185" i="9"/>
  <c r="I185" i="9"/>
  <c r="J185" i="9"/>
  <c r="K185" i="9"/>
  <c r="L185" i="9"/>
  <c r="A186" i="9"/>
  <c r="B186" i="9"/>
  <c r="C186" i="9"/>
  <c r="D186" i="9"/>
  <c r="E186" i="9"/>
  <c r="F186" i="9"/>
  <c r="G186" i="9"/>
  <c r="H186" i="9"/>
  <c r="I186" i="9"/>
  <c r="J186" i="9"/>
  <c r="K186" i="9"/>
  <c r="L186" i="9"/>
  <c r="A187" i="9"/>
  <c r="B187" i="9"/>
  <c r="C187" i="9"/>
  <c r="D187" i="9"/>
  <c r="E187" i="9"/>
  <c r="F187" i="9"/>
  <c r="G187" i="9"/>
  <c r="H187" i="9"/>
  <c r="I187" i="9"/>
  <c r="J187" i="9"/>
  <c r="K187" i="9"/>
  <c r="L187" i="9"/>
  <c r="A188" i="9"/>
  <c r="B188" i="9"/>
  <c r="C188" i="9"/>
  <c r="D188" i="9"/>
  <c r="E188" i="9"/>
  <c r="F188" i="9"/>
  <c r="G188" i="9"/>
  <c r="H188" i="9"/>
  <c r="I188" i="9"/>
  <c r="J188" i="9"/>
  <c r="K188" i="9"/>
  <c r="L188" i="9"/>
  <c r="A189" i="9"/>
  <c r="B189" i="9"/>
  <c r="C189" i="9"/>
  <c r="D189" i="9"/>
  <c r="E189" i="9"/>
  <c r="F189" i="9"/>
  <c r="G189" i="9"/>
  <c r="H189" i="9"/>
  <c r="I189" i="9"/>
  <c r="J189" i="9"/>
  <c r="K189" i="9"/>
  <c r="L189" i="9"/>
  <c r="A190" i="9"/>
  <c r="B190" i="9"/>
  <c r="C190" i="9"/>
  <c r="D190" i="9"/>
  <c r="E190" i="9"/>
  <c r="F190" i="9"/>
  <c r="G190" i="9"/>
  <c r="H190" i="9"/>
  <c r="I190" i="9"/>
  <c r="J190" i="9"/>
  <c r="K190" i="9"/>
  <c r="L190" i="9"/>
  <c r="A191" i="9"/>
  <c r="B191" i="9"/>
  <c r="C191" i="9"/>
  <c r="D191" i="9"/>
  <c r="E191" i="9"/>
  <c r="F191" i="9"/>
  <c r="G191" i="9"/>
  <c r="H191" i="9"/>
  <c r="I191" i="9"/>
  <c r="J191" i="9"/>
  <c r="K191" i="9"/>
  <c r="L191" i="9"/>
  <c r="A192" i="9"/>
  <c r="B192" i="9"/>
  <c r="C192" i="9"/>
  <c r="D192" i="9"/>
  <c r="E192" i="9"/>
  <c r="F192" i="9"/>
  <c r="G192" i="9"/>
  <c r="H192" i="9"/>
  <c r="I192" i="9"/>
  <c r="J192" i="9"/>
  <c r="K192" i="9"/>
  <c r="L192" i="9"/>
  <c r="A193" i="9"/>
  <c r="B193" i="9"/>
  <c r="C193" i="9"/>
  <c r="D193" i="9"/>
  <c r="E193" i="9"/>
  <c r="F193" i="9"/>
  <c r="G193" i="9"/>
  <c r="H193" i="9"/>
  <c r="I193" i="9"/>
  <c r="J193" i="9"/>
  <c r="K193" i="9"/>
  <c r="L193" i="9"/>
  <c r="A194" i="9"/>
  <c r="B194" i="9"/>
  <c r="C194" i="9"/>
  <c r="D194" i="9"/>
  <c r="E194" i="9"/>
  <c r="F194" i="9"/>
  <c r="G194" i="9"/>
  <c r="H194" i="9"/>
  <c r="I194" i="9"/>
  <c r="J194" i="9"/>
  <c r="K194" i="9"/>
  <c r="L194" i="9"/>
  <c r="A195" i="9"/>
  <c r="B195" i="9"/>
  <c r="C195" i="9"/>
  <c r="D195" i="9"/>
  <c r="E195" i="9"/>
  <c r="F195" i="9"/>
  <c r="G195" i="9"/>
  <c r="H195" i="9"/>
  <c r="I195" i="9"/>
  <c r="J195" i="9"/>
  <c r="K195" i="9"/>
  <c r="L195" i="9"/>
  <c r="M195" i="9"/>
  <c r="A196" i="9"/>
  <c r="B196" i="9"/>
  <c r="C196" i="9"/>
  <c r="D196" i="9"/>
  <c r="E196" i="9"/>
  <c r="F196" i="9"/>
  <c r="G196" i="9"/>
  <c r="H196" i="9"/>
  <c r="I196" i="9"/>
  <c r="J196" i="9"/>
  <c r="K196" i="9"/>
  <c r="L196" i="9"/>
  <c r="A197" i="9"/>
  <c r="B197" i="9"/>
  <c r="C197" i="9"/>
  <c r="D197" i="9"/>
  <c r="E197" i="9"/>
  <c r="F197" i="9"/>
  <c r="G197" i="9"/>
  <c r="H197" i="9"/>
  <c r="I197" i="9"/>
  <c r="J197" i="9"/>
  <c r="K197" i="9"/>
  <c r="L197" i="9"/>
  <c r="A198" i="9"/>
  <c r="B198" i="9"/>
  <c r="C198" i="9"/>
  <c r="D198" i="9"/>
  <c r="E198" i="9"/>
  <c r="F198" i="9"/>
  <c r="G198" i="9"/>
  <c r="H198" i="9"/>
  <c r="I198" i="9"/>
  <c r="J198" i="9"/>
  <c r="K198" i="9"/>
  <c r="L198" i="9"/>
  <c r="A199" i="9"/>
  <c r="B199" i="9"/>
  <c r="C199" i="9"/>
  <c r="D199" i="9"/>
  <c r="E199" i="9"/>
  <c r="F199" i="9"/>
  <c r="G199" i="9"/>
  <c r="H199" i="9"/>
  <c r="I199" i="9"/>
  <c r="J199" i="9"/>
  <c r="K199" i="9"/>
  <c r="L199" i="9"/>
  <c r="A200" i="9"/>
  <c r="B200" i="9"/>
  <c r="C200" i="9"/>
  <c r="D200" i="9"/>
  <c r="E200" i="9"/>
  <c r="F200" i="9"/>
  <c r="G200" i="9"/>
  <c r="H200" i="9"/>
  <c r="I200" i="9"/>
  <c r="J200" i="9"/>
  <c r="K200" i="9"/>
  <c r="L200" i="9"/>
  <c r="A201" i="9"/>
  <c r="B201" i="9"/>
  <c r="C201" i="9"/>
  <c r="D201" i="9"/>
  <c r="E201" i="9"/>
  <c r="F201" i="9"/>
  <c r="G201" i="9"/>
  <c r="H201" i="9"/>
  <c r="I201" i="9"/>
  <c r="J201" i="9"/>
  <c r="K201" i="9"/>
  <c r="L201" i="9"/>
  <c r="A202" i="9"/>
  <c r="B202" i="9"/>
  <c r="C202" i="9"/>
  <c r="D202" i="9"/>
  <c r="E202" i="9"/>
  <c r="F202" i="9"/>
  <c r="G202" i="9"/>
  <c r="H202" i="9"/>
  <c r="I202" i="9"/>
  <c r="J202" i="9"/>
  <c r="K202" i="9"/>
  <c r="L202" i="9"/>
  <c r="A203" i="9"/>
  <c r="B203" i="9"/>
  <c r="C203" i="9"/>
  <c r="D203" i="9"/>
  <c r="E203" i="9"/>
  <c r="F203" i="9"/>
  <c r="G203" i="9"/>
  <c r="H203" i="9"/>
  <c r="I203" i="9"/>
  <c r="J203" i="9"/>
  <c r="K203" i="9"/>
  <c r="L203" i="9"/>
  <c r="A204" i="9"/>
  <c r="B204" i="9"/>
  <c r="C204" i="9"/>
  <c r="D204" i="9"/>
  <c r="E204" i="9"/>
  <c r="F204" i="9"/>
  <c r="G204" i="9"/>
  <c r="H204" i="9"/>
  <c r="I204" i="9"/>
  <c r="J204" i="9"/>
  <c r="K204" i="9"/>
  <c r="L204" i="9"/>
  <c r="A205" i="9"/>
  <c r="B205" i="9"/>
  <c r="C205" i="9"/>
  <c r="D205" i="9"/>
  <c r="E205" i="9"/>
  <c r="F205" i="9"/>
  <c r="G205" i="9"/>
  <c r="H205" i="9"/>
  <c r="I205" i="9"/>
  <c r="J205" i="9"/>
  <c r="K205" i="9"/>
  <c r="L205" i="9"/>
  <c r="A206" i="9"/>
  <c r="B206" i="9"/>
  <c r="C206" i="9"/>
  <c r="D206" i="9"/>
  <c r="E206" i="9"/>
  <c r="F206" i="9"/>
  <c r="G206" i="9"/>
  <c r="H206" i="9"/>
  <c r="I206" i="9"/>
  <c r="J206" i="9"/>
  <c r="K206" i="9"/>
  <c r="L206" i="9"/>
  <c r="A207" i="9"/>
  <c r="B207" i="9"/>
  <c r="C207" i="9"/>
  <c r="D207" i="9"/>
  <c r="E207" i="9"/>
  <c r="F207" i="9"/>
  <c r="G207" i="9"/>
  <c r="H207" i="9"/>
  <c r="I207" i="9"/>
  <c r="J207" i="9"/>
  <c r="K207" i="9"/>
  <c r="L207" i="9"/>
  <c r="A208" i="9"/>
  <c r="B208" i="9"/>
  <c r="C208" i="9"/>
  <c r="D208" i="9"/>
  <c r="E208" i="9"/>
  <c r="F208" i="9"/>
  <c r="G208" i="9"/>
  <c r="H208" i="9"/>
  <c r="I208" i="9"/>
  <c r="J208" i="9"/>
  <c r="K208" i="9"/>
  <c r="L208" i="9"/>
  <c r="A209" i="9"/>
  <c r="B209" i="9"/>
  <c r="C209" i="9"/>
  <c r="D209" i="9"/>
  <c r="E209" i="9"/>
  <c r="F209" i="9"/>
  <c r="G209" i="9"/>
  <c r="H209" i="9"/>
  <c r="I209" i="9"/>
  <c r="J209" i="9"/>
  <c r="K209" i="9"/>
  <c r="L209" i="9"/>
  <c r="A210" i="9"/>
  <c r="B210" i="9"/>
  <c r="C210" i="9"/>
  <c r="D210" i="9"/>
  <c r="E210" i="9"/>
  <c r="F210" i="9"/>
  <c r="G210" i="9"/>
  <c r="H210" i="9"/>
  <c r="I210" i="9"/>
  <c r="J210" i="9"/>
  <c r="K210" i="9"/>
  <c r="L210" i="9"/>
  <c r="A211" i="9"/>
  <c r="B211" i="9"/>
  <c r="C211" i="9"/>
  <c r="D211" i="9"/>
  <c r="E211" i="9"/>
  <c r="F211" i="9"/>
  <c r="G211" i="9"/>
  <c r="H211" i="9"/>
  <c r="I211" i="9"/>
  <c r="J211" i="9"/>
  <c r="K211" i="9"/>
  <c r="L211" i="9"/>
  <c r="A212" i="9"/>
  <c r="B212" i="9"/>
  <c r="C212" i="9"/>
  <c r="D212" i="9"/>
  <c r="E212" i="9"/>
  <c r="F212" i="9"/>
  <c r="G212" i="9"/>
  <c r="H212" i="9"/>
  <c r="I212" i="9"/>
  <c r="J212" i="9"/>
  <c r="K212" i="9"/>
  <c r="L212" i="9"/>
  <c r="A213" i="9"/>
  <c r="B213" i="9"/>
  <c r="C213" i="9"/>
  <c r="D213" i="9"/>
  <c r="E213" i="9"/>
  <c r="F213" i="9"/>
  <c r="G213" i="9"/>
  <c r="H213" i="9"/>
  <c r="I213" i="9"/>
  <c r="J213" i="9"/>
  <c r="K213" i="9"/>
  <c r="L213" i="9"/>
  <c r="A214" i="9"/>
  <c r="B214" i="9"/>
  <c r="C214" i="9"/>
  <c r="D214" i="9"/>
  <c r="E214" i="9"/>
  <c r="F214" i="9"/>
  <c r="G214" i="9"/>
  <c r="H214" i="9"/>
  <c r="I214" i="9"/>
  <c r="J214" i="9"/>
  <c r="K214" i="9"/>
  <c r="L214" i="9"/>
  <c r="A215" i="9"/>
  <c r="B215" i="9"/>
  <c r="C215" i="9"/>
  <c r="D215" i="9"/>
  <c r="E215" i="9"/>
  <c r="F215" i="9"/>
  <c r="G215" i="9"/>
  <c r="H215" i="9"/>
  <c r="I215" i="9"/>
  <c r="J215" i="9"/>
  <c r="K215" i="9"/>
  <c r="L215" i="9"/>
  <c r="M215" i="9"/>
  <c r="A216" i="9"/>
  <c r="B216" i="9"/>
  <c r="C216" i="9"/>
  <c r="D216" i="9"/>
  <c r="E216" i="9"/>
  <c r="F216" i="9"/>
  <c r="G216" i="9"/>
  <c r="H216" i="9"/>
  <c r="I216" i="9"/>
  <c r="J216" i="9"/>
  <c r="K216" i="9"/>
  <c r="L216" i="9"/>
  <c r="A217" i="9"/>
  <c r="B217" i="9"/>
  <c r="C217" i="9"/>
  <c r="D217" i="9"/>
  <c r="E217" i="9"/>
  <c r="F217" i="9"/>
  <c r="G217" i="9"/>
  <c r="H217" i="9"/>
  <c r="I217" i="9"/>
  <c r="J217" i="9"/>
  <c r="K217" i="9"/>
  <c r="L217" i="9"/>
  <c r="A218" i="9"/>
  <c r="B218" i="9"/>
  <c r="C218" i="9"/>
  <c r="D218" i="9"/>
  <c r="E218" i="9"/>
  <c r="F218" i="9"/>
  <c r="G218" i="9"/>
  <c r="H218" i="9"/>
  <c r="I218" i="9"/>
  <c r="J218" i="9"/>
  <c r="K218" i="9"/>
  <c r="L218" i="9"/>
  <c r="A219" i="9"/>
  <c r="B219" i="9"/>
  <c r="C219" i="9"/>
  <c r="D219" i="9"/>
  <c r="E219" i="9"/>
  <c r="F219" i="9"/>
  <c r="G219" i="9"/>
  <c r="H219" i="9"/>
  <c r="I219" i="9"/>
  <c r="J219" i="9"/>
  <c r="K219" i="9"/>
  <c r="L219" i="9"/>
  <c r="A220" i="9"/>
  <c r="B220" i="9"/>
  <c r="C220" i="9"/>
  <c r="D220" i="9"/>
  <c r="E220" i="9"/>
  <c r="F220" i="9"/>
  <c r="G220" i="9"/>
  <c r="H220" i="9"/>
  <c r="I220" i="9"/>
  <c r="J220" i="9"/>
  <c r="K220" i="9"/>
  <c r="L220" i="9"/>
  <c r="A221" i="9"/>
  <c r="B221" i="9"/>
  <c r="C221" i="9"/>
  <c r="D221" i="9"/>
  <c r="E221" i="9"/>
  <c r="F221" i="9"/>
  <c r="G221" i="9"/>
  <c r="H221" i="9"/>
  <c r="I221" i="9"/>
  <c r="J221" i="9"/>
  <c r="K221" i="9"/>
  <c r="L221" i="9"/>
  <c r="A222" i="9"/>
  <c r="B222" i="9"/>
  <c r="C222" i="9"/>
  <c r="D222" i="9"/>
  <c r="E222" i="9"/>
  <c r="F222" i="9"/>
  <c r="G222" i="9"/>
  <c r="H222" i="9"/>
  <c r="I222" i="9"/>
  <c r="J222" i="9"/>
  <c r="K222" i="9"/>
  <c r="L222" i="9"/>
  <c r="M222" i="9"/>
  <c r="A223" i="9"/>
  <c r="B223" i="9"/>
  <c r="C223" i="9"/>
  <c r="D223" i="9"/>
  <c r="E223" i="9"/>
  <c r="F223" i="9"/>
  <c r="G223" i="9"/>
  <c r="H223" i="9"/>
  <c r="I223" i="9"/>
  <c r="J223" i="9"/>
  <c r="K223" i="9"/>
  <c r="L223" i="9"/>
  <c r="A224" i="9"/>
  <c r="B224" i="9"/>
  <c r="C224" i="9"/>
  <c r="D224" i="9"/>
  <c r="E224" i="9"/>
  <c r="F224" i="9"/>
  <c r="G224" i="9"/>
  <c r="H224" i="9"/>
  <c r="I224" i="9"/>
  <c r="J224" i="9"/>
  <c r="K224" i="9"/>
  <c r="L224" i="9"/>
  <c r="A225" i="9"/>
  <c r="B225" i="9"/>
  <c r="C225" i="9"/>
  <c r="D225" i="9"/>
  <c r="E225" i="9"/>
  <c r="F225" i="9"/>
  <c r="G225" i="9"/>
  <c r="H225" i="9"/>
  <c r="I225" i="9"/>
  <c r="J225" i="9"/>
  <c r="K225" i="9"/>
  <c r="L225" i="9"/>
  <c r="A226" i="9"/>
  <c r="B226" i="9"/>
  <c r="C226" i="9"/>
  <c r="D226" i="9"/>
  <c r="E226" i="9"/>
  <c r="F226" i="9"/>
  <c r="G226" i="9"/>
  <c r="H226" i="9"/>
  <c r="I226" i="9"/>
  <c r="J226" i="9"/>
  <c r="K226" i="9"/>
  <c r="L226" i="9"/>
  <c r="A227" i="9"/>
  <c r="B227" i="9"/>
  <c r="C227" i="9"/>
  <c r="D227" i="9"/>
  <c r="E227" i="9"/>
  <c r="F227" i="9"/>
  <c r="G227" i="9"/>
  <c r="H227" i="9"/>
  <c r="I227" i="9"/>
  <c r="J227" i="9"/>
  <c r="K227" i="9"/>
  <c r="L227" i="9"/>
  <c r="A228" i="9"/>
  <c r="B228" i="9"/>
  <c r="C228" i="9"/>
  <c r="D228" i="9"/>
  <c r="E228" i="9"/>
  <c r="F228" i="9"/>
  <c r="G228" i="9"/>
  <c r="H228" i="9"/>
  <c r="I228" i="9"/>
  <c r="J228" i="9"/>
  <c r="K228" i="9"/>
  <c r="L228" i="9"/>
  <c r="A229" i="9"/>
  <c r="B229" i="9"/>
  <c r="C229" i="9"/>
  <c r="D229" i="9"/>
  <c r="E229" i="9"/>
  <c r="F229" i="9"/>
  <c r="G229" i="9"/>
  <c r="H229" i="9"/>
  <c r="I229" i="9"/>
  <c r="J229" i="9"/>
  <c r="K229" i="9"/>
  <c r="L229" i="9"/>
  <c r="A230" i="9"/>
  <c r="B230" i="9"/>
  <c r="C230" i="9"/>
  <c r="D230" i="9"/>
  <c r="E230" i="9"/>
  <c r="F230" i="9"/>
  <c r="G230" i="9"/>
  <c r="H230" i="9"/>
  <c r="I230" i="9"/>
  <c r="J230" i="9"/>
  <c r="K230" i="9"/>
  <c r="L230" i="9"/>
  <c r="A231" i="9"/>
  <c r="B231" i="9"/>
  <c r="C231" i="9"/>
  <c r="D231" i="9"/>
  <c r="E231" i="9"/>
  <c r="F231" i="9"/>
  <c r="G231" i="9"/>
  <c r="H231" i="9"/>
  <c r="I231" i="9"/>
  <c r="J231" i="9"/>
  <c r="K231" i="9"/>
  <c r="L231" i="9"/>
  <c r="A232" i="9"/>
  <c r="B232" i="9"/>
  <c r="C232" i="9"/>
  <c r="D232" i="9"/>
  <c r="E232" i="9"/>
  <c r="F232" i="9"/>
  <c r="G232" i="9"/>
  <c r="H232" i="9"/>
  <c r="I232" i="9"/>
  <c r="J232" i="9"/>
  <c r="K232" i="9"/>
  <c r="L232" i="9"/>
  <c r="A233" i="9"/>
  <c r="B233" i="9"/>
  <c r="C233" i="9"/>
  <c r="D233" i="9"/>
  <c r="E233" i="9"/>
  <c r="F233" i="9"/>
  <c r="G233" i="9"/>
  <c r="H233" i="9"/>
  <c r="I233" i="9"/>
  <c r="J233" i="9"/>
  <c r="K233" i="9"/>
  <c r="L233" i="9"/>
  <c r="A234" i="9"/>
  <c r="B234" i="9"/>
  <c r="C234" i="9"/>
  <c r="D234" i="9"/>
  <c r="E234" i="9"/>
  <c r="F234" i="9"/>
  <c r="G234" i="9"/>
  <c r="H234" i="9"/>
  <c r="I234" i="9"/>
  <c r="J234" i="9"/>
  <c r="K234" i="9"/>
  <c r="L234" i="9"/>
  <c r="A235" i="9"/>
  <c r="B235" i="9"/>
  <c r="C235" i="9"/>
  <c r="D235" i="9"/>
  <c r="E235" i="9"/>
  <c r="F235" i="9"/>
  <c r="G235" i="9"/>
  <c r="H235" i="9"/>
  <c r="I235" i="9"/>
  <c r="J235" i="9"/>
  <c r="K235" i="9"/>
  <c r="L235" i="9"/>
  <c r="A236" i="9"/>
  <c r="B236" i="9"/>
  <c r="C236" i="9"/>
  <c r="D236" i="9"/>
  <c r="E236" i="9"/>
  <c r="F236" i="9"/>
  <c r="G236" i="9"/>
  <c r="H236" i="9"/>
  <c r="I236" i="9"/>
  <c r="J236" i="9"/>
  <c r="K236" i="9"/>
  <c r="L236" i="9"/>
  <c r="A237" i="9"/>
  <c r="B237" i="9"/>
  <c r="C237" i="9"/>
  <c r="D237" i="9"/>
  <c r="E237" i="9"/>
  <c r="F237" i="9"/>
  <c r="G237" i="9"/>
  <c r="H237" i="9"/>
  <c r="I237" i="9"/>
  <c r="J237" i="9"/>
  <c r="K237" i="9"/>
  <c r="L237" i="9"/>
  <c r="A238" i="9"/>
  <c r="B238" i="9"/>
  <c r="C238" i="9"/>
  <c r="D238" i="9"/>
  <c r="E238" i="9"/>
  <c r="F238" i="9"/>
  <c r="G238" i="9"/>
  <c r="H238" i="9"/>
  <c r="I238" i="9"/>
  <c r="J238" i="9"/>
  <c r="K238" i="9"/>
  <c r="L238" i="9"/>
  <c r="A239" i="9"/>
  <c r="B239" i="9"/>
  <c r="C239" i="9"/>
  <c r="D239" i="9"/>
  <c r="E239" i="9"/>
  <c r="F239" i="9"/>
  <c r="G239" i="9"/>
  <c r="H239" i="9"/>
  <c r="I239" i="9"/>
  <c r="J239" i="9"/>
  <c r="K239" i="9"/>
  <c r="L239" i="9"/>
  <c r="A240" i="9"/>
  <c r="B240" i="9"/>
  <c r="C240" i="9"/>
  <c r="D240" i="9"/>
  <c r="E240" i="9"/>
  <c r="F240" i="9"/>
  <c r="G240" i="9"/>
  <c r="H240" i="9"/>
  <c r="I240" i="9"/>
  <c r="J240" i="9"/>
  <c r="K240" i="9"/>
  <c r="L240" i="9"/>
  <c r="A241" i="9"/>
  <c r="B241" i="9"/>
  <c r="C241" i="9"/>
  <c r="D241" i="9"/>
  <c r="E241" i="9"/>
  <c r="F241" i="9"/>
  <c r="G241" i="9"/>
  <c r="H241" i="9"/>
  <c r="I241" i="9"/>
  <c r="J241" i="9"/>
  <c r="K241" i="9"/>
  <c r="L241" i="9"/>
  <c r="A242" i="9"/>
  <c r="B242" i="9"/>
  <c r="C242" i="9"/>
  <c r="D242" i="9"/>
  <c r="E242" i="9"/>
  <c r="F242" i="9"/>
  <c r="G242" i="9"/>
  <c r="H242" i="9"/>
  <c r="I242" i="9"/>
  <c r="J242" i="9"/>
  <c r="K242" i="9"/>
  <c r="L242" i="9"/>
  <c r="A243" i="9"/>
  <c r="B243" i="9"/>
  <c r="C243" i="9"/>
  <c r="D243" i="9"/>
  <c r="E243" i="9"/>
  <c r="F243" i="9"/>
  <c r="G243" i="9"/>
  <c r="H243" i="9"/>
  <c r="I243" i="9"/>
  <c r="J243" i="9"/>
  <c r="K243" i="9"/>
  <c r="L243" i="9"/>
  <c r="A244" i="9"/>
  <c r="B244" i="9"/>
  <c r="C244" i="9"/>
  <c r="D244" i="9"/>
  <c r="E244" i="9"/>
  <c r="F244" i="9"/>
  <c r="G244" i="9"/>
  <c r="H244" i="9"/>
  <c r="I244" i="9"/>
  <c r="J244" i="9"/>
  <c r="K244" i="9"/>
  <c r="L244" i="9"/>
  <c r="A245" i="9"/>
  <c r="B245" i="9"/>
  <c r="C245" i="9"/>
  <c r="D245" i="9"/>
  <c r="E245" i="9"/>
  <c r="F245" i="9"/>
  <c r="G245" i="9"/>
  <c r="H245" i="9"/>
  <c r="I245" i="9"/>
  <c r="J245" i="9"/>
  <c r="K245" i="9"/>
  <c r="L245" i="9"/>
  <c r="A246" i="9"/>
  <c r="B246" i="9"/>
  <c r="C246" i="9"/>
  <c r="D246" i="9"/>
  <c r="E246" i="9"/>
  <c r="F246" i="9"/>
  <c r="G246" i="9"/>
  <c r="H246" i="9"/>
  <c r="I246" i="9"/>
  <c r="J246" i="9"/>
  <c r="K246" i="9"/>
  <c r="L246" i="9"/>
  <c r="A247" i="9"/>
  <c r="B247" i="9"/>
  <c r="C247" i="9"/>
  <c r="D247" i="9"/>
  <c r="E247" i="9"/>
  <c r="F247" i="9"/>
  <c r="G247" i="9"/>
  <c r="H247" i="9"/>
  <c r="I247" i="9"/>
  <c r="J247" i="9"/>
  <c r="K247" i="9"/>
  <c r="L247" i="9"/>
  <c r="A248" i="9"/>
  <c r="B248" i="9"/>
  <c r="C248" i="9"/>
  <c r="D248" i="9"/>
  <c r="E248" i="9"/>
  <c r="F248" i="9"/>
  <c r="G248" i="9"/>
  <c r="H248" i="9"/>
  <c r="I248" i="9"/>
  <c r="J248" i="9"/>
  <c r="K248" i="9"/>
  <c r="L248" i="9"/>
  <c r="A249" i="9"/>
  <c r="B249" i="9"/>
  <c r="C249" i="9"/>
  <c r="D249" i="9"/>
  <c r="E249" i="9"/>
  <c r="F249" i="9"/>
  <c r="G249" i="9"/>
  <c r="H249" i="9"/>
  <c r="I249" i="9"/>
  <c r="J249" i="9"/>
  <c r="K249" i="9"/>
  <c r="L249" i="9"/>
  <c r="A250" i="9"/>
  <c r="B250" i="9"/>
  <c r="C250" i="9"/>
  <c r="D250" i="9"/>
  <c r="E250" i="9"/>
  <c r="F250" i="9"/>
  <c r="G250" i="9"/>
  <c r="H250" i="9"/>
  <c r="I250" i="9"/>
  <c r="J250" i="9"/>
  <c r="K250" i="9"/>
  <c r="L250" i="9"/>
  <c r="A251" i="9"/>
  <c r="B251" i="9"/>
  <c r="C251" i="9"/>
  <c r="D251" i="9"/>
  <c r="E251" i="9"/>
  <c r="F251" i="9"/>
  <c r="G251" i="9"/>
  <c r="H251" i="9"/>
  <c r="I251" i="9"/>
  <c r="J251" i="9"/>
  <c r="K251" i="9"/>
  <c r="L251" i="9"/>
  <c r="A252" i="9"/>
  <c r="B252" i="9"/>
  <c r="C252" i="9"/>
  <c r="D252" i="9"/>
  <c r="E252" i="9"/>
  <c r="F252" i="9"/>
  <c r="G252" i="9"/>
  <c r="H252" i="9"/>
  <c r="I252" i="9"/>
  <c r="J252" i="9"/>
  <c r="K252" i="9"/>
  <c r="L252" i="9"/>
  <c r="A253" i="9"/>
  <c r="B253" i="9"/>
  <c r="C253" i="9"/>
  <c r="D253" i="9"/>
  <c r="E253" i="9"/>
  <c r="F253" i="9"/>
  <c r="G253" i="9"/>
  <c r="H253" i="9"/>
  <c r="I253" i="9"/>
  <c r="J253" i="9"/>
  <c r="K253" i="9"/>
  <c r="L253" i="9"/>
  <c r="A254" i="9"/>
  <c r="B254" i="9"/>
  <c r="C254" i="9"/>
  <c r="D254" i="9"/>
  <c r="E254" i="9"/>
  <c r="F254" i="9"/>
  <c r="G254" i="9"/>
  <c r="H254" i="9"/>
  <c r="I254" i="9"/>
  <c r="J254" i="9"/>
  <c r="K254" i="9"/>
  <c r="L254" i="9"/>
  <c r="A255" i="9"/>
  <c r="B255" i="9"/>
  <c r="C255" i="9"/>
  <c r="D255" i="9"/>
  <c r="E255" i="9"/>
  <c r="F255" i="9"/>
  <c r="G255" i="9"/>
  <c r="H255" i="9"/>
  <c r="I255" i="9"/>
  <c r="J255" i="9"/>
  <c r="K255" i="9"/>
  <c r="L255" i="9"/>
  <c r="A256" i="9"/>
  <c r="B256" i="9"/>
  <c r="C256" i="9"/>
  <c r="D256" i="9"/>
  <c r="E256" i="9"/>
  <c r="F256" i="9"/>
  <c r="G256" i="9"/>
  <c r="H256" i="9"/>
  <c r="I256" i="9"/>
  <c r="J256" i="9"/>
  <c r="K256" i="9"/>
  <c r="L256" i="9"/>
  <c r="A257" i="9"/>
  <c r="B257" i="9"/>
  <c r="C257" i="9"/>
  <c r="D257" i="9"/>
  <c r="E257" i="9"/>
  <c r="F257" i="9"/>
  <c r="G257" i="9"/>
  <c r="H257" i="9"/>
  <c r="I257" i="9"/>
  <c r="J257" i="9"/>
  <c r="K257" i="9"/>
  <c r="L257" i="9"/>
  <c r="A258" i="9"/>
  <c r="B258" i="9"/>
  <c r="C258" i="9"/>
  <c r="D258" i="9"/>
  <c r="E258" i="9"/>
  <c r="F258" i="9"/>
  <c r="G258" i="9"/>
  <c r="H258" i="9"/>
  <c r="I258" i="9"/>
  <c r="J258" i="9"/>
  <c r="K258" i="9"/>
  <c r="L258" i="9"/>
  <c r="A259" i="9"/>
  <c r="B259" i="9"/>
  <c r="C259" i="9"/>
  <c r="D259" i="9"/>
  <c r="E259" i="9"/>
  <c r="F259" i="9"/>
  <c r="G259" i="9"/>
  <c r="H259" i="9"/>
  <c r="I259" i="9"/>
  <c r="J259" i="9"/>
  <c r="K259" i="9"/>
  <c r="L259" i="9"/>
  <c r="A260" i="9"/>
  <c r="B260" i="9"/>
  <c r="C260" i="9"/>
  <c r="D260" i="9"/>
  <c r="E260" i="9"/>
  <c r="F260" i="9"/>
  <c r="G260" i="9"/>
  <c r="H260" i="9"/>
  <c r="I260" i="9"/>
  <c r="J260" i="9"/>
  <c r="K260" i="9"/>
  <c r="L260" i="9"/>
  <c r="A261" i="9"/>
  <c r="B261" i="9"/>
  <c r="C261" i="9"/>
  <c r="D261" i="9"/>
  <c r="E261" i="9"/>
  <c r="F261" i="9"/>
  <c r="G261" i="9"/>
  <c r="H261" i="9"/>
  <c r="I261" i="9"/>
  <c r="J261" i="9"/>
  <c r="K261" i="9"/>
  <c r="L261" i="9"/>
  <c r="A262" i="9"/>
  <c r="B262" i="9"/>
  <c r="C262" i="9"/>
  <c r="D262" i="9"/>
  <c r="E262" i="9"/>
  <c r="F262" i="9"/>
  <c r="G262" i="9"/>
  <c r="H262" i="9"/>
  <c r="I262" i="9"/>
  <c r="J262" i="9"/>
  <c r="K262" i="9"/>
  <c r="L262" i="9"/>
  <c r="A263" i="9"/>
  <c r="B263" i="9"/>
  <c r="C263" i="9"/>
  <c r="D263" i="9"/>
  <c r="E263" i="9"/>
  <c r="F263" i="9"/>
  <c r="G263" i="9"/>
  <c r="H263" i="9"/>
  <c r="I263" i="9"/>
  <c r="J263" i="9"/>
  <c r="K263" i="9"/>
  <c r="L263" i="9"/>
  <c r="A264" i="9"/>
  <c r="B264" i="9"/>
  <c r="C264" i="9"/>
  <c r="D264" i="9"/>
  <c r="E264" i="9"/>
  <c r="F264" i="9"/>
  <c r="G264" i="9"/>
  <c r="H264" i="9"/>
  <c r="I264" i="9"/>
  <c r="J264" i="9"/>
  <c r="K264" i="9"/>
  <c r="L264" i="9"/>
  <c r="A265" i="9"/>
  <c r="B265" i="9"/>
  <c r="C265" i="9"/>
  <c r="D265" i="9"/>
  <c r="E265" i="9"/>
  <c r="F265" i="9"/>
  <c r="G265" i="9"/>
  <c r="H265" i="9"/>
  <c r="I265" i="9"/>
  <c r="J265" i="9"/>
  <c r="K265" i="9"/>
  <c r="L265" i="9"/>
  <c r="A266" i="9"/>
  <c r="B266" i="9"/>
  <c r="C266" i="9"/>
  <c r="D266" i="9"/>
  <c r="E266" i="9"/>
  <c r="F266" i="9"/>
  <c r="G266" i="9"/>
  <c r="H266" i="9"/>
  <c r="I266" i="9"/>
  <c r="J266" i="9"/>
  <c r="K266" i="9"/>
  <c r="L266" i="9"/>
  <c r="A267" i="9"/>
  <c r="B267" i="9"/>
  <c r="C267" i="9"/>
  <c r="D267" i="9"/>
  <c r="E267" i="9"/>
  <c r="F267" i="9"/>
  <c r="G267" i="9"/>
  <c r="H267" i="9"/>
  <c r="I267" i="9"/>
  <c r="J267" i="9"/>
  <c r="K267" i="9"/>
  <c r="L267" i="9"/>
  <c r="A268" i="9"/>
  <c r="B268" i="9"/>
  <c r="C268" i="9"/>
  <c r="D268" i="9"/>
  <c r="E268" i="9"/>
  <c r="F268" i="9"/>
  <c r="G268" i="9"/>
  <c r="H268" i="9"/>
  <c r="I268" i="9"/>
  <c r="J268" i="9"/>
  <c r="K268" i="9"/>
  <c r="L268" i="9"/>
  <c r="A269" i="9"/>
  <c r="B269" i="9"/>
  <c r="C269" i="9"/>
  <c r="D269" i="9"/>
  <c r="E269" i="9"/>
  <c r="F269" i="9"/>
  <c r="G269" i="9"/>
  <c r="H269" i="9"/>
  <c r="I269" i="9"/>
  <c r="J269" i="9"/>
  <c r="K269" i="9"/>
  <c r="L269" i="9"/>
  <c r="A270" i="9"/>
  <c r="B270" i="9"/>
  <c r="C270" i="9"/>
  <c r="D270" i="9"/>
  <c r="E270" i="9"/>
  <c r="F270" i="9"/>
  <c r="G270" i="9"/>
  <c r="H270" i="9"/>
  <c r="I270" i="9"/>
  <c r="J270" i="9"/>
  <c r="K270" i="9"/>
  <c r="L270" i="9"/>
  <c r="A271" i="9"/>
  <c r="B271" i="9"/>
  <c r="C271" i="9"/>
  <c r="D271" i="9"/>
  <c r="E271" i="9"/>
  <c r="F271" i="9"/>
  <c r="G271" i="9"/>
  <c r="H271" i="9"/>
  <c r="I271" i="9"/>
  <c r="J271" i="9"/>
  <c r="K271" i="9"/>
  <c r="L271" i="9"/>
  <c r="A272" i="9"/>
  <c r="B272" i="9"/>
  <c r="C272" i="9"/>
  <c r="D272" i="9"/>
  <c r="E272" i="9"/>
  <c r="F272" i="9"/>
  <c r="G272" i="9"/>
  <c r="H272" i="9"/>
  <c r="I272" i="9"/>
  <c r="J272" i="9"/>
  <c r="K272" i="9"/>
  <c r="L272" i="9"/>
  <c r="A273" i="9"/>
  <c r="B273" i="9"/>
  <c r="C273" i="9"/>
  <c r="D273" i="9"/>
  <c r="E273" i="9"/>
  <c r="F273" i="9"/>
  <c r="G273" i="9"/>
  <c r="H273" i="9"/>
  <c r="I273" i="9"/>
  <c r="J273" i="9"/>
  <c r="K273" i="9"/>
  <c r="L273" i="9"/>
  <c r="A274" i="9"/>
  <c r="B274" i="9"/>
  <c r="C274" i="9"/>
  <c r="D274" i="9"/>
  <c r="E274" i="9"/>
  <c r="F274" i="9"/>
  <c r="G274" i="9"/>
  <c r="H274" i="9"/>
  <c r="I274" i="9"/>
  <c r="J274" i="9"/>
  <c r="K274" i="9"/>
  <c r="L274" i="9"/>
  <c r="A275" i="9"/>
  <c r="B275" i="9"/>
  <c r="C275" i="9"/>
  <c r="D275" i="9"/>
  <c r="E275" i="9"/>
  <c r="F275" i="9"/>
  <c r="G275" i="9"/>
  <c r="H275" i="9"/>
  <c r="I275" i="9"/>
  <c r="J275" i="9"/>
  <c r="K275" i="9"/>
  <c r="L275" i="9"/>
  <c r="A276" i="9"/>
  <c r="B276" i="9"/>
  <c r="C276" i="9"/>
  <c r="D276" i="9"/>
  <c r="E276" i="9"/>
  <c r="F276" i="9"/>
  <c r="G276" i="9"/>
  <c r="H276" i="9"/>
  <c r="I276" i="9"/>
  <c r="J276" i="9"/>
  <c r="K276" i="9"/>
  <c r="L276" i="9"/>
  <c r="A277" i="9"/>
  <c r="B277" i="9"/>
  <c r="C277" i="9"/>
  <c r="D277" i="9"/>
  <c r="E277" i="9"/>
  <c r="F277" i="9"/>
  <c r="G277" i="9"/>
  <c r="H277" i="9"/>
  <c r="I277" i="9"/>
  <c r="J277" i="9"/>
  <c r="K277" i="9"/>
  <c r="L277" i="9"/>
  <c r="M277" i="9"/>
  <c r="A278" i="9"/>
  <c r="B278" i="9"/>
  <c r="C278" i="9"/>
  <c r="D278" i="9"/>
  <c r="E278" i="9"/>
  <c r="F278" i="9"/>
  <c r="G278" i="9"/>
  <c r="H278" i="9"/>
  <c r="I278" i="9"/>
  <c r="J278" i="9"/>
  <c r="K278" i="9"/>
  <c r="L278" i="9"/>
  <c r="A279" i="9"/>
  <c r="B279" i="9"/>
  <c r="C279" i="9"/>
  <c r="D279" i="9"/>
  <c r="E279" i="9"/>
  <c r="F279" i="9"/>
  <c r="G279" i="9"/>
  <c r="H279" i="9"/>
  <c r="I279" i="9"/>
  <c r="J279" i="9"/>
  <c r="K279" i="9"/>
  <c r="L279" i="9"/>
  <c r="A280" i="9"/>
  <c r="B280" i="9"/>
  <c r="C280" i="9"/>
  <c r="D280" i="9"/>
  <c r="E280" i="9"/>
  <c r="F280" i="9"/>
  <c r="G280" i="9"/>
  <c r="H280" i="9"/>
  <c r="I280" i="9"/>
  <c r="J280" i="9"/>
  <c r="K280" i="9"/>
  <c r="L280" i="9"/>
  <c r="A281" i="9"/>
  <c r="B281" i="9"/>
  <c r="C281" i="9"/>
  <c r="D281" i="9"/>
  <c r="E281" i="9"/>
  <c r="F281" i="9"/>
  <c r="G281" i="9"/>
  <c r="H281" i="9"/>
  <c r="I281" i="9"/>
  <c r="J281" i="9"/>
  <c r="K281" i="9"/>
  <c r="L281" i="9"/>
  <c r="A282" i="9"/>
  <c r="B282" i="9"/>
  <c r="C282" i="9"/>
  <c r="D282" i="9"/>
  <c r="E282" i="9"/>
  <c r="F282" i="9"/>
  <c r="G282" i="9"/>
  <c r="H282" i="9"/>
  <c r="I282" i="9"/>
  <c r="J282" i="9"/>
  <c r="K282" i="9"/>
  <c r="L282" i="9"/>
  <c r="A283" i="9"/>
  <c r="B283" i="9"/>
  <c r="C283" i="9"/>
  <c r="D283" i="9"/>
  <c r="E283" i="9"/>
  <c r="F283" i="9"/>
  <c r="G283" i="9"/>
  <c r="H283" i="9"/>
  <c r="I283" i="9"/>
  <c r="J283" i="9"/>
  <c r="K283" i="9"/>
  <c r="L283" i="9"/>
  <c r="A284" i="9"/>
  <c r="B284" i="9"/>
  <c r="C284" i="9"/>
  <c r="D284" i="9"/>
  <c r="E284" i="9"/>
  <c r="F284" i="9"/>
  <c r="G284" i="9"/>
  <c r="H284" i="9"/>
  <c r="I284" i="9"/>
  <c r="J284" i="9"/>
  <c r="K284" i="9"/>
  <c r="L284" i="9"/>
  <c r="A285" i="9"/>
  <c r="B285" i="9"/>
  <c r="C285" i="9"/>
  <c r="D285" i="9"/>
  <c r="E285" i="9"/>
  <c r="F285" i="9"/>
  <c r="G285" i="9"/>
  <c r="H285" i="9"/>
  <c r="I285" i="9"/>
  <c r="J285" i="9"/>
  <c r="K285" i="9"/>
  <c r="L285" i="9"/>
  <c r="A286" i="9"/>
  <c r="B286" i="9"/>
  <c r="C286" i="9"/>
  <c r="D286" i="9"/>
  <c r="E286" i="9"/>
  <c r="F286" i="9"/>
  <c r="G286" i="9"/>
  <c r="H286" i="9"/>
  <c r="I286" i="9"/>
  <c r="J286" i="9"/>
  <c r="K286" i="9"/>
  <c r="L286" i="9"/>
  <c r="M286" i="9"/>
  <c r="A287" i="9"/>
  <c r="B287" i="9"/>
  <c r="C287" i="9"/>
  <c r="D287" i="9"/>
  <c r="E287" i="9"/>
  <c r="F287" i="9"/>
  <c r="G287" i="9"/>
  <c r="H287" i="9"/>
  <c r="I287" i="9"/>
  <c r="J287" i="9"/>
  <c r="K287" i="9"/>
  <c r="L287" i="9"/>
  <c r="A288" i="9"/>
  <c r="B288" i="9"/>
  <c r="C288" i="9"/>
  <c r="D288" i="9"/>
  <c r="E288" i="9"/>
  <c r="F288" i="9"/>
  <c r="G288" i="9"/>
  <c r="H288" i="9"/>
  <c r="I288" i="9"/>
  <c r="J288" i="9"/>
  <c r="K288" i="9"/>
  <c r="L288" i="9"/>
  <c r="A289" i="9"/>
  <c r="B289" i="9"/>
  <c r="C289" i="9"/>
  <c r="D289" i="9"/>
  <c r="E289" i="9"/>
  <c r="F289" i="9"/>
  <c r="G289" i="9"/>
  <c r="H289" i="9"/>
  <c r="I289" i="9"/>
  <c r="J289" i="9"/>
  <c r="K289" i="9"/>
  <c r="L289" i="9"/>
  <c r="A290" i="9"/>
  <c r="B290" i="9"/>
  <c r="C290" i="9"/>
  <c r="D290" i="9"/>
  <c r="E290" i="9"/>
  <c r="F290" i="9"/>
  <c r="G290" i="9"/>
  <c r="H290" i="9"/>
  <c r="I290" i="9"/>
  <c r="J290" i="9"/>
  <c r="K290" i="9"/>
  <c r="L290" i="9"/>
  <c r="A291" i="9"/>
  <c r="B291" i="9"/>
  <c r="C291" i="9"/>
  <c r="D291" i="9"/>
  <c r="E291" i="9"/>
  <c r="F291" i="9"/>
  <c r="G291" i="9"/>
  <c r="H291" i="9"/>
  <c r="I291" i="9"/>
  <c r="J291" i="9"/>
  <c r="K291" i="9"/>
  <c r="L291" i="9"/>
  <c r="A292" i="9"/>
  <c r="B292" i="9"/>
  <c r="C292" i="9"/>
  <c r="D292" i="9"/>
  <c r="E292" i="9"/>
  <c r="F292" i="9"/>
  <c r="G292" i="9"/>
  <c r="H292" i="9"/>
  <c r="I292" i="9"/>
  <c r="J292" i="9"/>
  <c r="K292" i="9"/>
  <c r="L292" i="9"/>
  <c r="A293" i="9"/>
  <c r="B293" i="9"/>
  <c r="C293" i="9"/>
  <c r="D293" i="9"/>
  <c r="E293" i="9"/>
  <c r="F293" i="9"/>
  <c r="G293" i="9"/>
  <c r="H293" i="9"/>
  <c r="I293" i="9"/>
  <c r="J293" i="9"/>
  <c r="K293" i="9"/>
  <c r="L293" i="9"/>
  <c r="A294" i="9"/>
  <c r="B294" i="9"/>
  <c r="C294" i="9"/>
  <c r="D294" i="9"/>
  <c r="E294" i="9"/>
  <c r="F294" i="9"/>
  <c r="G294" i="9"/>
  <c r="H294" i="9"/>
  <c r="I294" i="9"/>
  <c r="J294" i="9"/>
  <c r="K294" i="9"/>
  <c r="L294" i="9"/>
  <c r="A295" i="9"/>
  <c r="B295" i="9"/>
  <c r="C295" i="9"/>
  <c r="D295" i="9"/>
  <c r="E295" i="9"/>
  <c r="F295" i="9"/>
  <c r="G295" i="9"/>
  <c r="H295" i="9"/>
  <c r="I295" i="9"/>
  <c r="J295" i="9"/>
  <c r="K295" i="9"/>
  <c r="L295" i="9"/>
  <c r="A296" i="9"/>
  <c r="B296" i="9"/>
  <c r="C296" i="9"/>
  <c r="D296" i="9"/>
  <c r="E296" i="9"/>
  <c r="F296" i="9"/>
  <c r="G296" i="9"/>
  <c r="H296" i="9"/>
  <c r="I296" i="9"/>
  <c r="J296" i="9"/>
  <c r="K296" i="9"/>
  <c r="L296" i="9"/>
  <c r="A297" i="9"/>
  <c r="B297" i="9"/>
  <c r="C297" i="9"/>
  <c r="D297" i="9"/>
  <c r="E297" i="9"/>
  <c r="F297" i="9"/>
  <c r="G297" i="9"/>
  <c r="H297" i="9"/>
  <c r="I297" i="9"/>
  <c r="J297" i="9"/>
  <c r="K297" i="9"/>
  <c r="L297" i="9"/>
  <c r="A298" i="9"/>
  <c r="B298" i="9"/>
  <c r="C298" i="9"/>
  <c r="D298" i="9"/>
  <c r="E298" i="9"/>
  <c r="F298" i="9"/>
  <c r="G298" i="9"/>
  <c r="H298" i="9"/>
  <c r="I298" i="9"/>
  <c r="J298" i="9"/>
  <c r="K298" i="9"/>
  <c r="L298" i="9"/>
  <c r="A299" i="9"/>
  <c r="B299" i="9"/>
  <c r="C299" i="9"/>
  <c r="D299" i="9"/>
  <c r="E299" i="9"/>
  <c r="F299" i="9"/>
  <c r="G299" i="9"/>
  <c r="H299" i="9"/>
  <c r="I299" i="9"/>
  <c r="J299" i="9"/>
  <c r="K299" i="9"/>
  <c r="L299" i="9"/>
  <c r="A300" i="9"/>
  <c r="B300" i="9"/>
  <c r="C300" i="9"/>
  <c r="D300" i="9"/>
  <c r="E300" i="9"/>
  <c r="F300" i="9"/>
  <c r="G300" i="9"/>
  <c r="H300" i="9"/>
  <c r="I300" i="9"/>
  <c r="J300" i="9"/>
  <c r="K300" i="9"/>
  <c r="L300" i="9"/>
  <c r="A301" i="9"/>
  <c r="B301" i="9"/>
  <c r="C301" i="9"/>
  <c r="D301" i="9"/>
  <c r="E301" i="9"/>
  <c r="F301" i="9"/>
  <c r="G301" i="9"/>
  <c r="H301" i="9"/>
  <c r="I301" i="9"/>
  <c r="J301" i="9"/>
  <c r="K301" i="9"/>
  <c r="L301" i="9"/>
  <c r="A302" i="9"/>
  <c r="B302" i="9"/>
  <c r="C302" i="9"/>
  <c r="D302" i="9"/>
  <c r="E302" i="9"/>
  <c r="F302" i="9"/>
  <c r="G302" i="9"/>
  <c r="H302" i="9"/>
  <c r="I302" i="9"/>
  <c r="J302" i="9"/>
  <c r="K302" i="9"/>
  <c r="L302" i="9"/>
  <c r="A303" i="9"/>
  <c r="B303" i="9"/>
  <c r="C303" i="9"/>
  <c r="D303" i="9"/>
  <c r="E303" i="9"/>
  <c r="F303" i="9"/>
  <c r="G303" i="9"/>
  <c r="H303" i="9"/>
  <c r="I303" i="9"/>
  <c r="J303" i="9"/>
  <c r="K303" i="9"/>
  <c r="L303" i="9"/>
  <c r="A304" i="9"/>
  <c r="B304" i="9"/>
  <c r="C304" i="9"/>
  <c r="D304" i="9"/>
  <c r="E304" i="9"/>
  <c r="F304" i="9"/>
  <c r="G304" i="9"/>
  <c r="H304" i="9"/>
  <c r="I304" i="9"/>
  <c r="J304" i="9"/>
  <c r="K304" i="9"/>
  <c r="L304" i="9"/>
  <c r="A305" i="9"/>
  <c r="B305" i="9"/>
  <c r="C305" i="9"/>
  <c r="D305" i="9"/>
  <c r="E305" i="9"/>
  <c r="F305" i="9"/>
  <c r="G305" i="9"/>
  <c r="H305" i="9"/>
  <c r="I305" i="9"/>
  <c r="J305" i="9"/>
  <c r="K305" i="9"/>
  <c r="L305" i="9"/>
  <c r="A306" i="9"/>
  <c r="B306" i="9"/>
  <c r="C306" i="9"/>
  <c r="D306" i="9"/>
  <c r="E306" i="9"/>
  <c r="F306" i="9"/>
  <c r="G306" i="9"/>
  <c r="H306" i="9"/>
  <c r="I306" i="9"/>
  <c r="J306" i="9"/>
  <c r="K306" i="9"/>
  <c r="L306" i="9"/>
  <c r="A307" i="9"/>
  <c r="B307" i="9"/>
  <c r="C307" i="9"/>
  <c r="D307" i="9"/>
  <c r="E307" i="9"/>
  <c r="F307" i="9"/>
  <c r="G307" i="9"/>
  <c r="H307" i="9"/>
  <c r="I307" i="9"/>
  <c r="J307" i="9"/>
  <c r="K307" i="9"/>
  <c r="L307" i="9"/>
  <c r="A308" i="9"/>
  <c r="B308" i="9"/>
  <c r="C308" i="9"/>
  <c r="D308" i="9"/>
  <c r="E308" i="9"/>
  <c r="F308" i="9"/>
  <c r="G308" i="9"/>
  <c r="H308" i="9"/>
  <c r="I308" i="9"/>
  <c r="J308" i="9"/>
  <c r="K308" i="9"/>
  <c r="L308" i="9"/>
  <c r="A309" i="9"/>
  <c r="B309" i="9"/>
  <c r="C309" i="9"/>
  <c r="D309" i="9"/>
  <c r="E309" i="9"/>
  <c r="F309" i="9"/>
  <c r="G309" i="9"/>
  <c r="H309" i="9"/>
  <c r="I309" i="9"/>
  <c r="J309" i="9"/>
  <c r="K309" i="9"/>
  <c r="L309" i="9"/>
  <c r="A310" i="9"/>
  <c r="B310" i="9"/>
  <c r="C310" i="9"/>
  <c r="D310" i="9"/>
  <c r="E310" i="9"/>
  <c r="F310" i="9"/>
  <c r="G310" i="9"/>
  <c r="H310" i="9"/>
  <c r="I310" i="9"/>
  <c r="J310" i="9"/>
  <c r="K310" i="9"/>
  <c r="L310" i="9"/>
  <c r="A311" i="9"/>
  <c r="B311" i="9"/>
  <c r="C311" i="9"/>
  <c r="D311" i="9"/>
  <c r="E311" i="9"/>
  <c r="F311" i="9"/>
  <c r="G311" i="9"/>
  <c r="H311" i="9"/>
  <c r="I311" i="9"/>
  <c r="J311" i="9"/>
  <c r="K311" i="9"/>
  <c r="L311" i="9"/>
  <c r="A312" i="9"/>
  <c r="B312" i="9"/>
  <c r="C312" i="9"/>
  <c r="D312" i="9"/>
  <c r="E312" i="9"/>
  <c r="F312" i="9"/>
  <c r="G312" i="9"/>
  <c r="H312" i="9"/>
  <c r="I312" i="9"/>
  <c r="J312" i="9"/>
  <c r="K312" i="9"/>
  <c r="L312" i="9"/>
  <c r="A313" i="9"/>
  <c r="B313" i="9"/>
  <c r="C313" i="9"/>
  <c r="D313" i="9"/>
  <c r="E313" i="9"/>
  <c r="F313" i="9"/>
  <c r="G313" i="9"/>
  <c r="H313" i="9"/>
  <c r="I313" i="9"/>
  <c r="J313" i="9"/>
  <c r="K313" i="9"/>
  <c r="L313" i="9"/>
  <c r="A314" i="9"/>
  <c r="B314" i="9"/>
  <c r="C314" i="9"/>
  <c r="D314" i="9"/>
  <c r="E314" i="9"/>
  <c r="F314" i="9"/>
  <c r="G314" i="9"/>
  <c r="H314" i="9"/>
  <c r="I314" i="9"/>
  <c r="J314" i="9"/>
  <c r="K314" i="9"/>
  <c r="L314" i="9"/>
  <c r="A315" i="9"/>
  <c r="B315" i="9"/>
  <c r="C315" i="9"/>
  <c r="D315" i="9"/>
  <c r="E315" i="9"/>
  <c r="F315" i="9"/>
  <c r="G315" i="9"/>
  <c r="H315" i="9"/>
  <c r="I315" i="9"/>
  <c r="J315" i="9"/>
  <c r="K315" i="9"/>
  <c r="L315" i="9"/>
  <c r="M315" i="9"/>
  <c r="A316" i="9"/>
  <c r="B316" i="9"/>
  <c r="C316" i="9"/>
  <c r="D316" i="9"/>
  <c r="E316" i="9"/>
  <c r="F316" i="9"/>
  <c r="G316" i="9"/>
  <c r="H316" i="9"/>
  <c r="I316" i="9"/>
  <c r="J316" i="9"/>
  <c r="K316" i="9"/>
  <c r="L316" i="9"/>
  <c r="A317" i="9"/>
  <c r="B317" i="9"/>
  <c r="C317" i="9"/>
  <c r="D317" i="9"/>
  <c r="E317" i="9"/>
  <c r="F317" i="9"/>
  <c r="G317" i="9"/>
  <c r="H317" i="9"/>
  <c r="I317" i="9"/>
  <c r="J317" i="9"/>
  <c r="K317" i="9"/>
  <c r="L317" i="9"/>
  <c r="A318" i="9"/>
  <c r="B318" i="9"/>
  <c r="C318" i="9"/>
  <c r="D318" i="9"/>
  <c r="E318" i="9"/>
  <c r="F318" i="9"/>
  <c r="G318" i="9"/>
  <c r="H318" i="9"/>
  <c r="I318" i="9"/>
  <c r="J318" i="9"/>
  <c r="K318" i="9"/>
  <c r="L318" i="9"/>
  <c r="A319" i="9"/>
  <c r="B319" i="9"/>
  <c r="C319" i="9"/>
  <c r="D319" i="9"/>
  <c r="E319" i="9"/>
  <c r="F319" i="9"/>
  <c r="G319" i="9"/>
  <c r="H319" i="9"/>
  <c r="I319" i="9"/>
  <c r="J319" i="9"/>
  <c r="K319" i="9"/>
  <c r="L319" i="9"/>
  <c r="A320" i="9"/>
  <c r="B320" i="9"/>
  <c r="C320" i="9"/>
  <c r="D320" i="9"/>
  <c r="E320" i="9"/>
  <c r="F320" i="9"/>
  <c r="G320" i="9"/>
  <c r="H320" i="9"/>
  <c r="I320" i="9"/>
  <c r="J320" i="9"/>
  <c r="K320" i="9"/>
  <c r="L320" i="9"/>
  <c r="A321" i="9"/>
  <c r="B321" i="9"/>
  <c r="C321" i="9"/>
  <c r="D321" i="9"/>
  <c r="E321" i="9"/>
  <c r="F321" i="9"/>
  <c r="G321" i="9"/>
  <c r="H321" i="9"/>
  <c r="I321" i="9"/>
  <c r="J321" i="9"/>
  <c r="K321" i="9"/>
  <c r="L321" i="9"/>
  <c r="A322" i="9"/>
  <c r="B322" i="9"/>
  <c r="C322" i="9"/>
  <c r="D322" i="9"/>
  <c r="E322" i="9"/>
  <c r="F322" i="9"/>
  <c r="G322" i="9"/>
  <c r="H322" i="9"/>
  <c r="I322" i="9"/>
  <c r="J322" i="9"/>
  <c r="K322" i="9"/>
  <c r="L322" i="9"/>
  <c r="A323" i="9"/>
  <c r="B323" i="9"/>
  <c r="C323" i="9"/>
  <c r="D323" i="9"/>
  <c r="E323" i="9"/>
  <c r="F323" i="9"/>
  <c r="G323" i="9"/>
  <c r="H323" i="9"/>
  <c r="I323" i="9"/>
  <c r="J323" i="9"/>
  <c r="K323" i="9"/>
  <c r="L323" i="9"/>
  <c r="A324" i="9"/>
  <c r="B324" i="9"/>
  <c r="C324" i="9"/>
  <c r="D324" i="9"/>
  <c r="E324" i="9"/>
  <c r="F324" i="9"/>
  <c r="G324" i="9"/>
  <c r="H324" i="9"/>
  <c r="I324" i="9"/>
  <c r="J324" i="9"/>
  <c r="K324" i="9"/>
  <c r="L324" i="9"/>
  <c r="A325" i="9"/>
  <c r="B325" i="9"/>
  <c r="C325" i="9"/>
  <c r="D325" i="9"/>
  <c r="E325" i="9"/>
  <c r="F325" i="9"/>
  <c r="G325" i="9"/>
  <c r="H325" i="9"/>
  <c r="I325" i="9"/>
  <c r="J325" i="9"/>
  <c r="K325" i="9"/>
  <c r="L325" i="9"/>
  <c r="A326" i="9"/>
  <c r="B326" i="9"/>
  <c r="C326" i="9"/>
  <c r="D326" i="9"/>
  <c r="E326" i="9"/>
  <c r="F326" i="9"/>
  <c r="G326" i="9"/>
  <c r="H326" i="9"/>
  <c r="I326" i="9"/>
  <c r="J326" i="9"/>
  <c r="K326" i="9"/>
  <c r="L326" i="9"/>
  <c r="A327" i="9"/>
  <c r="B327" i="9"/>
  <c r="C327" i="9"/>
  <c r="D327" i="9"/>
  <c r="E327" i="9"/>
  <c r="F327" i="9"/>
  <c r="G327" i="9"/>
  <c r="H327" i="9"/>
  <c r="I327" i="9"/>
  <c r="J327" i="9"/>
  <c r="K327" i="9"/>
  <c r="L327" i="9"/>
  <c r="A328" i="9"/>
  <c r="B328" i="9"/>
  <c r="C328" i="9"/>
  <c r="D328" i="9"/>
  <c r="E328" i="9"/>
  <c r="F328" i="9"/>
  <c r="G328" i="9"/>
  <c r="H328" i="9"/>
  <c r="I328" i="9"/>
  <c r="J328" i="9"/>
  <c r="K328" i="9"/>
  <c r="L328" i="9"/>
  <c r="A329" i="9"/>
  <c r="B329" i="9"/>
  <c r="C329" i="9"/>
  <c r="D329" i="9"/>
  <c r="E329" i="9"/>
  <c r="F329" i="9"/>
  <c r="G329" i="9"/>
  <c r="H329" i="9"/>
  <c r="I329" i="9"/>
  <c r="J329" i="9"/>
  <c r="K329" i="9"/>
  <c r="L329" i="9"/>
  <c r="A330" i="9"/>
  <c r="B330" i="9"/>
  <c r="C330" i="9"/>
  <c r="D330" i="9"/>
  <c r="E330" i="9"/>
  <c r="F330" i="9"/>
  <c r="G330" i="9"/>
  <c r="H330" i="9"/>
  <c r="I330" i="9"/>
  <c r="J330" i="9"/>
  <c r="K330" i="9"/>
  <c r="L330" i="9"/>
  <c r="A331" i="9"/>
  <c r="B331" i="9"/>
  <c r="C331" i="9"/>
  <c r="D331" i="9"/>
  <c r="E331" i="9"/>
  <c r="F331" i="9"/>
  <c r="G331" i="9"/>
  <c r="H331" i="9"/>
  <c r="I331" i="9"/>
  <c r="J331" i="9"/>
  <c r="K331" i="9"/>
  <c r="L331" i="9"/>
  <c r="A332" i="9"/>
  <c r="B332" i="9"/>
  <c r="C332" i="9"/>
  <c r="D332" i="9"/>
  <c r="E332" i="9"/>
  <c r="F332" i="9"/>
  <c r="G332" i="9"/>
  <c r="H332" i="9"/>
  <c r="I332" i="9"/>
  <c r="J332" i="9"/>
  <c r="K332" i="9"/>
  <c r="L332" i="9"/>
  <c r="A333" i="9"/>
  <c r="B333" i="9"/>
  <c r="C333" i="9"/>
  <c r="D333" i="9"/>
  <c r="E333" i="9"/>
  <c r="F333" i="9"/>
  <c r="G333" i="9"/>
  <c r="H333" i="9"/>
  <c r="I333" i="9"/>
  <c r="J333" i="9"/>
  <c r="K333" i="9"/>
  <c r="L333" i="9"/>
  <c r="A334" i="9"/>
  <c r="B334" i="9"/>
  <c r="C334" i="9"/>
  <c r="D334" i="9"/>
  <c r="E334" i="9"/>
  <c r="F334" i="9"/>
  <c r="G334" i="9"/>
  <c r="H334" i="9"/>
  <c r="I334" i="9"/>
  <c r="J334" i="9"/>
  <c r="K334" i="9"/>
  <c r="L334" i="9"/>
  <c r="A335" i="9"/>
  <c r="B335" i="9"/>
  <c r="C335" i="9"/>
  <c r="D335" i="9"/>
  <c r="E335" i="9"/>
  <c r="F335" i="9"/>
  <c r="G335" i="9"/>
  <c r="H335" i="9"/>
  <c r="I335" i="9"/>
  <c r="J335" i="9"/>
  <c r="K335" i="9"/>
  <c r="L335" i="9"/>
  <c r="A336" i="9"/>
  <c r="B336" i="9"/>
  <c r="C336" i="9"/>
  <c r="D336" i="9"/>
  <c r="E336" i="9"/>
  <c r="F336" i="9"/>
  <c r="G336" i="9"/>
  <c r="H336" i="9"/>
  <c r="I336" i="9"/>
  <c r="J336" i="9"/>
  <c r="K336" i="9"/>
  <c r="L336" i="9"/>
  <c r="A337" i="9"/>
  <c r="B337" i="9"/>
  <c r="C337" i="9"/>
  <c r="D337" i="9"/>
  <c r="E337" i="9"/>
  <c r="F337" i="9"/>
  <c r="G337" i="9"/>
  <c r="H337" i="9"/>
  <c r="I337" i="9"/>
  <c r="J337" i="9"/>
  <c r="K337" i="9"/>
  <c r="L337" i="9"/>
  <c r="A338" i="9"/>
  <c r="B338" i="9"/>
  <c r="C338" i="9"/>
  <c r="D338" i="9"/>
  <c r="E338" i="9"/>
  <c r="F338" i="9"/>
  <c r="G338" i="9"/>
  <c r="H338" i="9"/>
  <c r="I338" i="9"/>
  <c r="J338" i="9"/>
  <c r="K338" i="9"/>
  <c r="L338" i="9"/>
  <c r="A339" i="9"/>
  <c r="B339" i="9"/>
  <c r="C339" i="9"/>
  <c r="D339" i="9"/>
  <c r="E339" i="9"/>
  <c r="F339" i="9"/>
  <c r="G339" i="9"/>
  <c r="H339" i="9"/>
  <c r="I339" i="9"/>
  <c r="J339" i="9"/>
  <c r="K339" i="9"/>
  <c r="L339" i="9"/>
  <c r="A340" i="9"/>
  <c r="B340" i="9"/>
  <c r="C340" i="9"/>
  <c r="D340" i="9"/>
  <c r="E340" i="9"/>
  <c r="F340" i="9"/>
  <c r="G340" i="9"/>
  <c r="H340" i="9"/>
  <c r="I340" i="9"/>
  <c r="J340" i="9"/>
  <c r="K340" i="9"/>
  <c r="L340" i="9"/>
  <c r="A341" i="9"/>
  <c r="B341" i="9"/>
  <c r="C341" i="9"/>
  <c r="D341" i="9"/>
  <c r="E341" i="9"/>
  <c r="F341" i="9"/>
  <c r="G341" i="9"/>
  <c r="H341" i="9"/>
  <c r="I341" i="9"/>
  <c r="J341" i="9"/>
  <c r="K341" i="9"/>
  <c r="L341" i="9"/>
  <c r="A342" i="9"/>
  <c r="B342" i="9"/>
  <c r="C342" i="9"/>
  <c r="D342" i="9"/>
  <c r="E342" i="9"/>
  <c r="F342" i="9"/>
  <c r="G342" i="9"/>
  <c r="H342" i="9"/>
  <c r="I342" i="9"/>
  <c r="J342" i="9"/>
  <c r="K342" i="9"/>
  <c r="L342" i="9"/>
  <c r="A343" i="9"/>
  <c r="B343" i="9"/>
  <c r="C343" i="9"/>
  <c r="D343" i="9"/>
  <c r="E343" i="9"/>
  <c r="F343" i="9"/>
  <c r="G343" i="9"/>
  <c r="H343" i="9"/>
  <c r="I343" i="9"/>
  <c r="J343" i="9"/>
  <c r="K343" i="9"/>
  <c r="L343" i="9"/>
  <c r="A344" i="9"/>
  <c r="B344" i="9"/>
  <c r="C344" i="9"/>
  <c r="D344" i="9"/>
  <c r="E344" i="9"/>
  <c r="F344" i="9"/>
  <c r="G344" i="9"/>
  <c r="H344" i="9"/>
  <c r="I344" i="9"/>
  <c r="J344" i="9"/>
  <c r="K344" i="9"/>
  <c r="L344" i="9"/>
  <c r="A345" i="9"/>
  <c r="B345" i="9"/>
  <c r="C345" i="9"/>
  <c r="D345" i="9"/>
  <c r="E345" i="9"/>
  <c r="F345" i="9"/>
  <c r="G345" i="9"/>
  <c r="H345" i="9"/>
  <c r="I345" i="9"/>
  <c r="J345" i="9"/>
  <c r="K345" i="9"/>
  <c r="L345" i="9"/>
  <c r="A346" i="9"/>
  <c r="B346" i="9"/>
  <c r="C346" i="9"/>
  <c r="D346" i="9"/>
  <c r="E346" i="9"/>
  <c r="F346" i="9"/>
  <c r="G346" i="9"/>
  <c r="H346" i="9"/>
  <c r="I346" i="9"/>
  <c r="J346" i="9"/>
  <c r="K346" i="9"/>
  <c r="L346" i="9"/>
  <c r="A347" i="9"/>
  <c r="B347" i="9"/>
  <c r="C347" i="9"/>
  <c r="D347" i="9"/>
  <c r="E347" i="9"/>
  <c r="F347" i="9"/>
  <c r="G347" i="9"/>
  <c r="H347" i="9"/>
  <c r="I347" i="9"/>
  <c r="J347" i="9"/>
  <c r="K347" i="9"/>
  <c r="L347" i="9"/>
  <c r="A348" i="9"/>
  <c r="B348" i="9"/>
  <c r="C348" i="9"/>
  <c r="D348" i="9"/>
  <c r="E348" i="9"/>
  <c r="F348" i="9"/>
  <c r="G348" i="9"/>
  <c r="H348" i="9"/>
  <c r="I348" i="9"/>
  <c r="J348" i="9"/>
  <c r="K348" i="9"/>
  <c r="L348" i="9"/>
  <c r="A349" i="9"/>
  <c r="B349" i="9"/>
  <c r="C349" i="9"/>
  <c r="D349" i="9"/>
  <c r="E349" i="9"/>
  <c r="F349" i="9"/>
  <c r="G349" i="9"/>
  <c r="H349" i="9"/>
  <c r="I349" i="9"/>
  <c r="J349" i="9"/>
  <c r="K349" i="9"/>
  <c r="L349" i="9"/>
  <c r="A350" i="9"/>
  <c r="B350" i="9"/>
  <c r="C350" i="9"/>
  <c r="D350" i="9"/>
  <c r="E350" i="9"/>
  <c r="F350" i="9"/>
  <c r="G350" i="9"/>
  <c r="H350" i="9"/>
  <c r="I350" i="9"/>
  <c r="J350" i="9"/>
  <c r="K350" i="9"/>
  <c r="L350" i="9"/>
  <c r="A351" i="9"/>
  <c r="B351" i="9"/>
  <c r="C351" i="9"/>
  <c r="D351" i="9"/>
  <c r="E351" i="9"/>
  <c r="F351" i="9"/>
  <c r="G351" i="9"/>
  <c r="H351" i="9"/>
  <c r="I351" i="9"/>
  <c r="J351" i="9"/>
  <c r="K351" i="9"/>
  <c r="L351" i="9"/>
  <c r="A352" i="9"/>
  <c r="B352" i="9"/>
  <c r="C352" i="9"/>
  <c r="D352" i="9"/>
  <c r="E352" i="9"/>
  <c r="F352" i="9"/>
  <c r="G352" i="9"/>
  <c r="H352" i="9"/>
  <c r="I352" i="9"/>
  <c r="J352" i="9"/>
  <c r="K352" i="9"/>
  <c r="L352" i="9"/>
  <c r="A353" i="9"/>
  <c r="B353" i="9"/>
  <c r="C353" i="9"/>
  <c r="D353" i="9"/>
  <c r="E353" i="9"/>
  <c r="F353" i="9"/>
  <c r="G353" i="9"/>
  <c r="H353" i="9"/>
  <c r="I353" i="9"/>
  <c r="J353" i="9"/>
  <c r="K353" i="9"/>
  <c r="L353" i="9"/>
  <c r="A354" i="9"/>
  <c r="B354" i="9"/>
  <c r="C354" i="9"/>
  <c r="D354" i="9"/>
  <c r="E354" i="9"/>
  <c r="F354" i="9"/>
  <c r="G354" i="9"/>
  <c r="H354" i="9"/>
  <c r="I354" i="9"/>
  <c r="J354" i="9"/>
  <c r="K354" i="9"/>
  <c r="L354" i="9"/>
  <c r="A355" i="9"/>
  <c r="B355" i="9"/>
  <c r="C355" i="9"/>
  <c r="D355" i="9"/>
  <c r="E355" i="9"/>
  <c r="F355" i="9"/>
  <c r="G355" i="9"/>
  <c r="H355" i="9"/>
  <c r="I355" i="9"/>
  <c r="J355" i="9"/>
  <c r="K355" i="9"/>
  <c r="L355" i="9"/>
  <c r="A356" i="9"/>
  <c r="B356" i="9"/>
  <c r="C356" i="9"/>
  <c r="D356" i="9"/>
  <c r="E356" i="9"/>
  <c r="F356" i="9"/>
  <c r="G356" i="9"/>
  <c r="H356" i="9"/>
  <c r="I356" i="9"/>
  <c r="J356" i="9"/>
  <c r="K356" i="9"/>
  <c r="L356" i="9"/>
  <c r="A357" i="9"/>
  <c r="B357" i="9"/>
  <c r="C357" i="9"/>
  <c r="D357" i="9"/>
  <c r="E357" i="9"/>
  <c r="F357" i="9"/>
  <c r="G357" i="9"/>
  <c r="H357" i="9"/>
  <c r="I357" i="9"/>
  <c r="J357" i="9"/>
  <c r="K357" i="9"/>
  <c r="L357" i="9"/>
  <c r="A358" i="9"/>
  <c r="B358" i="9"/>
  <c r="C358" i="9"/>
  <c r="D358" i="9"/>
  <c r="E358" i="9"/>
  <c r="F358" i="9"/>
  <c r="G358" i="9"/>
  <c r="H358" i="9"/>
  <c r="I358" i="9"/>
  <c r="J358" i="9"/>
  <c r="K358" i="9"/>
  <c r="L358" i="9"/>
  <c r="A359" i="9"/>
  <c r="B359" i="9"/>
  <c r="C359" i="9"/>
  <c r="D359" i="9"/>
  <c r="E359" i="9"/>
  <c r="F359" i="9"/>
  <c r="G359" i="9"/>
  <c r="H359" i="9"/>
  <c r="I359" i="9"/>
  <c r="J359" i="9"/>
  <c r="K359" i="9"/>
  <c r="L359" i="9"/>
  <c r="A360" i="9"/>
  <c r="B360" i="9"/>
  <c r="C360" i="9"/>
  <c r="D360" i="9"/>
  <c r="E360" i="9"/>
  <c r="F360" i="9"/>
  <c r="G360" i="9"/>
  <c r="H360" i="9"/>
  <c r="I360" i="9"/>
  <c r="J360" i="9"/>
  <c r="K360" i="9"/>
  <c r="L360" i="9"/>
  <c r="A361" i="9"/>
  <c r="B361" i="9"/>
  <c r="C361" i="9"/>
  <c r="D361" i="9"/>
  <c r="E361" i="9"/>
  <c r="F361" i="9"/>
  <c r="G361" i="9"/>
  <c r="H361" i="9"/>
  <c r="I361" i="9"/>
  <c r="J361" i="9"/>
  <c r="K361" i="9"/>
  <c r="L361" i="9"/>
  <c r="A362" i="9"/>
  <c r="B362" i="9"/>
  <c r="C362" i="9"/>
  <c r="D362" i="9"/>
  <c r="E362" i="9"/>
  <c r="F362" i="9"/>
  <c r="G362" i="9"/>
  <c r="H362" i="9"/>
  <c r="I362" i="9"/>
  <c r="J362" i="9"/>
  <c r="K362" i="9"/>
  <c r="L362" i="9"/>
  <c r="A363" i="9"/>
  <c r="B363" i="9"/>
  <c r="C363" i="9"/>
  <c r="D363" i="9"/>
  <c r="E363" i="9"/>
  <c r="F363" i="9"/>
  <c r="G363" i="9"/>
  <c r="H363" i="9"/>
  <c r="I363" i="9"/>
  <c r="J363" i="9"/>
  <c r="K363" i="9"/>
  <c r="L363" i="9"/>
  <c r="A364" i="9"/>
  <c r="B364" i="9"/>
  <c r="C364" i="9"/>
  <c r="D364" i="9"/>
  <c r="E364" i="9"/>
  <c r="F364" i="9"/>
  <c r="G364" i="9"/>
  <c r="H364" i="9"/>
  <c r="I364" i="9"/>
  <c r="J364" i="9"/>
  <c r="K364" i="9"/>
  <c r="L364" i="9"/>
  <c r="A365" i="9"/>
  <c r="B365" i="9"/>
  <c r="C365" i="9"/>
  <c r="D365" i="9"/>
  <c r="E365" i="9"/>
  <c r="F365" i="9"/>
  <c r="G365" i="9"/>
  <c r="H365" i="9"/>
  <c r="I365" i="9"/>
  <c r="J365" i="9"/>
  <c r="K365" i="9"/>
  <c r="L365" i="9"/>
  <c r="A366" i="9"/>
  <c r="B366" i="9"/>
  <c r="C366" i="9"/>
  <c r="D366" i="9"/>
  <c r="E366" i="9"/>
  <c r="F366" i="9"/>
  <c r="G366" i="9"/>
  <c r="H366" i="9"/>
  <c r="I366" i="9"/>
  <c r="J366" i="9"/>
  <c r="K366" i="9"/>
  <c r="L366" i="9"/>
  <c r="A367" i="9"/>
  <c r="B367" i="9"/>
  <c r="C367" i="9"/>
  <c r="D367" i="9"/>
  <c r="E367" i="9"/>
  <c r="F367" i="9"/>
  <c r="G367" i="9"/>
  <c r="H367" i="9"/>
  <c r="I367" i="9"/>
  <c r="J367" i="9"/>
  <c r="K367" i="9"/>
  <c r="L367" i="9"/>
  <c r="A368" i="9"/>
  <c r="B368" i="9"/>
  <c r="C368" i="9"/>
  <c r="D368" i="9"/>
  <c r="E368" i="9"/>
  <c r="F368" i="9"/>
  <c r="G368" i="9"/>
  <c r="H368" i="9"/>
  <c r="I368" i="9"/>
  <c r="J368" i="9"/>
  <c r="K368" i="9"/>
  <c r="L368" i="9"/>
  <c r="A369" i="9"/>
  <c r="B369" i="9"/>
  <c r="C369" i="9"/>
  <c r="D369" i="9"/>
  <c r="E369" i="9"/>
  <c r="F369" i="9"/>
  <c r="G369" i="9"/>
  <c r="H369" i="9"/>
  <c r="I369" i="9"/>
  <c r="J369" i="9"/>
  <c r="K369" i="9"/>
  <c r="L369" i="9"/>
  <c r="A370" i="9"/>
  <c r="B370" i="9"/>
  <c r="C370" i="9"/>
  <c r="D370" i="9"/>
  <c r="E370" i="9"/>
  <c r="F370" i="9"/>
  <c r="G370" i="9"/>
  <c r="H370" i="9"/>
  <c r="I370" i="9"/>
  <c r="J370" i="9"/>
  <c r="K370" i="9"/>
  <c r="L370" i="9"/>
  <c r="A371" i="9"/>
  <c r="B371" i="9"/>
  <c r="C371" i="9"/>
  <c r="D371" i="9"/>
  <c r="E371" i="9"/>
  <c r="F371" i="9"/>
  <c r="G371" i="9"/>
  <c r="H371" i="9"/>
  <c r="I371" i="9"/>
  <c r="J371" i="9"/>
  <c r="K371" i="9"/>
  <c r="L371" i="9"/>
  <c r="A372" i="9"/>
  <c r="B372" i="9"/>
  <c r="C372" i="9"/>
  <c r="D372" i="9"/>
  <c r="E372" i="9"/>
  <c r="F372" i="9"/>
  <c r="G372" i="9"/>
  <c r="H372" i="9"/>
  <c r="I372" i="9"/>
  <c r="J372" i="9"/>
  <c r="K372" i="9"/>
  <c r="L372" i="9"/>
  <c r="A373" i="9"/>
  <c r="B373" i="9"/>
  <c r="C373" i="9"/>
  <c r="D373" i="9"/>
  <c r="E373" i="9"/>
  <c r="F373" i="9"/>
  <c r="G373" i="9"/>
  <c r="H373" i="9"/>
  <c r="I373" i="9"/>
  <c r="J373" i="9"/>
  <c r="K373" i="9"/>
  <c r="L373" i="9"/>
  <c r="A374" i="9"/>
  <c r="B374" i="9"/>
  <c r="C374" i="9"/>
  <c r="D374" i="9"/>
  <c r="E374" i="9"/>
  <c r="F374" i="9"/>
  <c r="G374" i="9"/>
  <c r="H374" i="9"/>
  <c r="I374" i="9"/>
  <c r="J374" i="9"/>
  <c r="K374" i="9"/>
  <c r="L374" i="9"/>
  <c r="A375" i="9"/>
  <c r="B375" i="9"/>
  <c r="C375" i="9"/>
  <c r="D375" i="9"/>
  <c r="E375" i="9"/>
  <c r="F375" i="9"/>
  <c r="G375" i="9"/>
  <c r="H375" i="9"/>
  <c r="I375" i="9"/>
  <c r="J375" i="9"/>
  <c r="K375" i="9"/>
  <c r="L375" i="9"/>
  <c r="A376" i="9"/>
  <c r="B376" i="9"/>
  <c r="C376" i="9"/>
  <c r="D376" i="9"/>
  <c r="E376" i="9"/>
  <c r="F376" i="9"/>
  <c r="G376" i="9"/>
  <c r="H376" i="9"/>
  <c r="I376" i="9"/>
  <c r="J376" i="9"/>
  <c r="K376" i="9"/>
  <c r="L376" i="9"/>
  <c r="A377" i="9"/>
  <c r="B377" i="9"/>
  <c r="C377" i="9"/>
  <c r="D377" i="9"/>
  <c r="E377" i="9"/>
  <c r="F377" i="9"/>
  <c r="G377" i="9"/>
  <c r="H377" i="9"/>
  <c r="I377" i="9"/>
  <c r="J377" i="9"/>
  <c r="K377" i="9"/>
  <c r="L377" i="9"/>
  <c r="A378" i="9"/>
  <c r="B378" i="9"/>
  <c r="C378" i="9"/>
  <c r="D378" i="9"/>
  <c r="E378" i="9"/>
  <c r="F378" i="9"/>
  <c r="G378" i="9"/>
  <c r="H378" i="9"/>
  <c r="I378" i="9"/>
  <c r="J378" i="9"/>
  <c r="K378" i="9"/>
  <c r="L378" i="9"/>
  <c r="A379" i="9"/>
  <c r="B379" i="9"/>
  <c r="C379" i="9"/>
  <c r="D379" i="9"/>
  <c r="E379" i="9"/>
  <c r="F379" i="9"/>
  <c r="G379" i="9"/>
  <c r="H379" i="9"/>
  <c r="I379" i="9"/>
  <c r="J379" i="9"/>
  <c r="K379" i="9"/>
  <c r="L379" i="9"/>
  <c r="A380" i="9"/>
  <c r="B380" i="9"/>
  <c r="C380" i="9"/>
  <c r="D380" i="9"/>
  <c r="E380" i="9"/>
  <c r="F380" i="9"/>
  <c r="G380" i="9"/>
  <c r="H380" i="9"/>
  <c r="I380" i="9"/>
  <c r="J380" i="9"/>
  <c r="K380" i="9"/>
  <c r="L380" i="9"/>
  <c r="A381" i="9"/>
  <c r="B381" i="9"/>
  <c r="C381" i="9"/>
  <c r="D381" i="9"/>
  <c r="E381" i="9"/>
  <c r="F381" i="9"/>
  <c r="G381" i="9"/>
  <c r="H381" i="9"/>
  <c r="I381" i="9"/>
  <c r="J381" i="9"/>
  <c r="K381" i="9"/>
  <c r="L381" i="9"/>
  <c r="M381" i="9"/>
  <c r="A382" i="9"/>
  <c r="B382" i="9"/>
  <c r="C382" i="9"/>
  <c r="D382" i="9"/>
  <c r="E382" i="9"/>
  <c r="F382" i="9"/>
  <c r="G382" i="9"/>
  <c r="H382" i="9"/>
  <c r="I382" i="9"/>
  <c r="J382" i="9"/>
  <c r="K382" i="9"/>
  <c r="L382" i="9"/>
  <c r="A383" i="9"/>
  <c r="B383" i="9"/>
  <c r="C383" i="9"/>
  <c r="D383" i="9"/>
  <c r="E383" i="9"/>
  <c r="F383" i="9"/>
  <c r="G383" i="9"/>
  <c r="H383" i="9"/>
  <c r="I383" i="9"/>
  <c r="J383" i="9"/>
  <c r="K383" i="9"/>
  <c r="L383" i="9"/>
  <c r="A384" i="9"/>
  <c r="B384" i="9"/>
  <c r="C384" i="9"/>
  <c r="D384" i="9"/>
  <c r="E384" i="9"/>
  <c r="F384" i="9"/>
  <c r="G384" i="9"/>
  <c r="H384" i="9"/>
  <c r="I384" i="9"/>
  <c r="J384" i="9"/>
  <c r="K384" i="9"/>
  <c r="L384" i="9"/>
  <c r="A385" i="9"/>
  <c r="B385" i="9"/>
  <c r="C385" i="9"/>
  <c r="D385" i="9"/>
  <c r="E385" i="9"/>
  <c r="F385" i="9"/>
  <c r="G385" i="9"/>
  <c r="H385" i="9"/>
  <c r="I385" i="9"/>
  <c r="J385" i="9"/>
  <c r="K385" i="9"/>
  <c r="L385" i="9"/>
  <c r="A386" i="9"/>
  <c r="B386" i="9"/>
  <c r="C386" i="9"/>
  <c r="D386" i="9"/>
  <c r="E386" i="9"/>
  <c r="F386" i="9"/>
  <c r="G386" i="9"/>
  <c r="H386" i="9"/>
  <c r="I386" i="9"/>
  <c r="J386" i="9"/>
  <c r="K386" i="9"/>
  <c r="L386" i="9"/>
  <c r="A387" i="9"/>
  <c r="B387" i="9"/>
  <c r="C387" i="9"/>
  <c r="D387" i="9"/>
  <c r="E387" i="9"/>
  <c r="F387" i="9"/>
  <c r="G387" i="9"/>
  <c r="H387" i="9"/>
  <c r="I387" i="9"/>
  <c r="J387" i="9"/>
  <c r="K387" i="9"/>
  <c r="L387" i="9"/>
  <c r="A388" i="9"/>
  <c r="B388" i="9"/>
  <c r="C388" i="9"/>
  <c r="D388" i="9"/>
  <c r="E388" i="9"/>
  <c r="F388" i="9"/>
  <c r="G388" i="9"/>
  <c r="H388" i="9"/>
  <c r="I388" i="9"/>
  <c r="J388" i="9"/>
  <c r="K388" i="9"/>
  <c r="L388" i="9"/>
  <c r="A389" i="9"/>
  <c r="B389" i="9"/>
  <c r="C389" i="9"/>
  <c r="D389" i="9"/>
  <c r="E389" i="9"/>
  <c r="F389" i="9"/>
  <c r="G389" i="9"/>
  <c r="H389" i="9"/>
  <c r="I389" i="9"/>
  <c r="J389" i="9"/>
  <c r="K389" i="9"/>
  <c r="L389" i="9"/>
  <c r="A390" i="9"/>
  <c r="B390" i="9"/>
  <c r="C390" i="9"/>
  <c r="D390" i="9"/>
  <c r="E390" i="9"/>
  <c r="F390" i="9"/>
  <c r="G390" i="9"/>
  <c r="H390" i="9"/>
  <c r="I390" i="9"/>
  <c r="J390" i="9"/>
  <c r="K390" i="9"/>
  <c r="L390" i="9"/>
  <c r="A391" i="9"/>
  <c r="B391" i="9"/>
  <c r="C391" i="9"/>
  <c r="D391" i="9"/>
  <c r="E391" i="9"/>
  <c r="F391" i="9"/>
  <c r="G391" i="9"/>
  <c r="H391" i="9"/>
  <c r="I391" i="9"/>
  <c r="J391" i="9"/>
  <c r="K391" i="9"/>
  <c r="L391" i="9"/>
  <c r="A392" i="9"/>
  <c r="B392" i="9"/>
  <c r="C392" i="9"/>
  <c r="D392" i="9"/>
  <c r="E392" i="9"/>
  <c r="F392" i="9"/>
  <c r="G392" i="9"/>
  <c r="H392" i="9"/>
  <c r="I392" i="9"/>
  <c r="J392" i="9"/>
  <c r="K392" i="9"/>
  <c r="L392" i="9"/>
  <c r="A393" i="9"/>
  <c r="B393" i="9"/>
  <c r="C393" i="9"/>
  <c r="D393" i="9"/>
  <c r="E393" i="9"/>
  <c r="F393" i="9"/>
  <c r="G393" i="9"/>
  <c r="H393" i="9"/>
  <c r="I393" i="9"/>
  <c r="J393" i="9"/>
  <c r="K393" i="9"/>
  <c r="L393" i="9"/>
  <c r="A394" i="9"/>
  <c r="B394" i="9"/>
  <c r="C394" i="9"/>
  <c r="D394" i="9"/>
  <c r="E394" i="9"/>
  <c r="F394" i="9"/>
  <c r="G394" i="9"/>
  <c r="H394" i="9"/>
  <c r="I394" i="9"/>
  <c r="J394" i="9"/>
  <c r="K394" i="9"/>
  <c r="L394" i="9"/>
  <c r="A395" i="9"/>
  <c r="B395" i="9"/>
  <c r="C395" i="9"/>
  <c r="D395" i="9"/>
  <c r="E395" i="9"/>
  <c r="F395" i="9"/>
  <c r="G395" i="9"/>
  <c r="H395" i="9"/>
  <c r="I395" i="9"/>
  <c r="J395" i="9"/>
  <c r="K395" i="9"/>
  <c r="L395" i="9"/>
  <c r="A396" i="9"/>
  <c r="B396" i="9"/>
  <c r="C396" i="9"/>
  <c r="D396" i="9"/>
  <c r="E396" i="9"/>
  <c r="F396" i="9"/>
  <c r="G396" i="9"/>
  <c r="H396" i="9"/>
  <c r="I396" i="9"/>
  <c r="J396" i="9"/>
  <c r="K396" i="9"/>
  <c r="L396" i="9"/>
  <c r="A397" i="9"/>
  <c r="B397" i="9"/>
  <c r="C397" i="9"/>
  <c r="D397" i="9"/>
  <c r="E397" i="9"/>
  <c r="F397" i="9"/>
  <c r="G397" i="9"/>
  <c r="H397" i="9"/>
  <c r="I397" i="9"/>
  <c r="J397" i="9"/>
  <c r="K397" i="9"/>
  <c r="L397" i="9"/>
  <c r="A398" i="9"/>
  <c r="B398" i="9"/>
  <c r="C398" i="9"/>
  <c r="D398" i="9"/>
  <c r="E398" i="9"/>
  <c r="F398" i="9"/>
  <c r="G398" i="9"/>
  <c r="H398" i="9"/>
  <c r="I398" i="9"/>
  <c r="J398" i="9"/>
  <c r="K398" i="9"/>
  <c r="L398" i="9"/>
  <c r="A399" i="9"/>
  <c r="B399" i="9"/>
  <c r="C399" i="9"/>
  <c r="D399" i="9"/>
  <c r="E399" i="9"/>
  <c r="F399" i="9"/>
  <c r="G399" i="9"/>
  <c r="H399" i="9"/>
  <c r="I399" i="9"/>
  <c r="J399" i="9"/>
  <c r="K399" i="9"/>
  <c r="L399" i="9"/>
  <c r="A400" i="9"/>
  <c r="B400" i="9"/>
  <c r="C400" i="9"/>
  <c r="D400" i="9"/>
  <c r="E400" i="9"/>
  <c r="F400" i="9"/>
  <c r="G400" i="9"/>
  <c r="H400" i="9"/>
  <c r="I400" i="9"/>
  <c r="J400" i="9"/>
  <c r="K400" i="9"/>
  <c r="L400" i="9"/>
  <c r="A401" i="9"/>
  <c r="B401" i="9"/>
  <c r="C401" i="9"/>
  <c r="D401" i="9"/>
  <c r="E401" i="9"/>
  <c r="F401" i="9"/>
  <c r="G401" i="9"/>
  <c r="H401" i="9"/>
  <c r="I401" i="9"/>
  <c r="J401" i="9"/>
  <c r="K401" i="9"/>
  <c r="L401" i="9"/>
  <c r="M401" i="9"/>
  <c r="A402" i="9"/>
  <c r="B402" i="9"/>
  <c r="C402" i="9"/>
  <c r="D402" i="9"/>
  <c r="E402" i="9"/>
  <c r="F402" i="9"/>
  <c r="G402" i="9"/>
  <c r="H402" i="9"/>
  <c r="I402" i="9"/>
  <c r="J402" i="9"/>
  <c r="K402" i="9"/>
  <c r="L402" i="9"/>
  <c r="A403" i="9"/>
  <c r="B403" i="9"/>
  <c r="C403" i="9"/>
  <c r="D403" i="9"/>
  <c r="E403" i="9"/>
  <c r="F403" i="9"/>
  <c r="G403" i="9"/>
  <c r="H403" i="9"/>
  <c r="I403" i="9"/>
  <c r="J403" i="9"/>
  <c r="K403" i="9"/>
  <c r="L403" i="9"/>
  <c r="A404" i="9"/>
  <c r="B404" i="9"/>
  <c r="C404" i="9"/>
  <c r="D404" i="9"/>
  <c r="E404" i="9"/>
  <c r="F404" i="9"/>
  <c r="G404" i="9"/>
  <c r="H404" i="9"/>
  <c r="I404" i="9"/>
  <c r="J404" i="9"/>
  <c r="K404" i="9"/>
  <c r="L404" i="9"/>
  <c r="A405" i="9"/>
  <c r="B405" i="9"/>
  <c r="C405" i="9"/>
  <c r="D405" i="9"/>
  <c r="E405" i="9"/>
  <c r="F405" i="9"/>
  <c r="G405" i="9"/>
  <c r="H405" i="9"/>
  <c r="I405" i="9"/>
  <c r="J405" i="9"/>
  <c r="K405" i="9"/>
  <c r="L405" i="9"/>
  <c r="M405" i="9"/>
  <c r="A406" i="9"/>
  <c r="B406" i="9"/>
  <c r="C406" i="9"/>
  <c r="D406" i="9"/>
  <c r="E406" i="9"/>
  <c r="F406" i="9"/>
  <c r="G406" i="9"/>
  <c r="H406" i="9"/>
  <c r="I406" i="9"/>
  <c r="J406" i="9"/>
  <c r="K406" i="9"/>
  <c r="L406" i="9"/>
  <c r="A407" i="9"/>
  <c r="B407" i="9"/>
  <c r="C407" i="9"/>
  <c r="D407" i="9"/>
  <c r="E407" i="9"/>
  <c r="F407" i="9"/>
  <c r="G407" i="9"/>
  <c r="H407" i="9"/>
  <c r="I407" i="9"/>
  <c r="J407" i="9"/>
  <c r="K407" i="9"/>
  <c r="L407" i="9"/>
  <c r="A408" i="9"/>
  <c r="B408" i="9"/>
  <c r="C408" i="9"/>
  <c r="D408" i="9"/>
  <c r="E408" i="9"/>
  <c r="F408" i="9"/>
  <c r="G408" i="9"/>
  <c r="H408" i="9"/>
  <c r="I408" i="9"/>
  <c r="J408" i="9"/>
  <c r="K408" i="9"/>
  <c r="L408" i="9"/>
  <c r="A409" i="9"/>
  <c r="B409" i="9"/>
  <c r="C409" i="9"/>
  <c r="D409" i="9"/>
  <c r="E409" i="9"/>
  <c r="F409" i="9"/>
  <c r="G409" i="9"/>
  <c r="H409" i="9"/>
  <c r="I409" i="9"/>
  <c r="J409" i="9"/>
  <c r="K409" i="9"/>
  <c r="L409" i="9"/>
  <c r="A410" i="9"/>
  <c r="B410" i="9"/>
  <c r="C410" i="9"/>
  <c r="D410" i="9"/>
  <c r="E410" i="9"/>
  <c r="F410" i="9"/>
  <c r="G410" i="9"/>
  <c r="H410" i="9"/>
  <c r="I410" i="9"/>
  <c r="J410" i="9"/>
  <c r="K410" i="9"/>
  <c r="L410" i="9"/>
  <c r="A411" i="9"/>
  <c r="B411" i="9"/>
  <c r="C411" i="9"/>
  <c r="D411" i="9"/>
  <c r="E411" i="9"/>
  <c r="F411" i="9"/>
  <c r="G411" i="9"/>
  <c r="H411" i="9"/>
  <c r="I411" i="9"/>
  <c r="J411" i="9"/>
  <c r="K411" i="9"/>
  <c r="L411" i="9"/>
  <c r="A412" i="9"/>
  <c r="B412" i="9"/>
  <c r="C412" i="9"/>
  <c r="D412" i="9"/>
  <c r="E412" i="9"/>
  <c r="F412" i="9"/>
  <c r="G412" i="9"/>
  <c r="H412" i="9"/>
  <c r="I412" i="9"/>
  <c r="J412" i="9"/>
  <c r="K412" i="9"/>
  <c r="L412" i="9"/>
  <c r="M412" i="9"/>
  <c r="A413" i="9"/>
  <c r="B413" i="9"/>
  <c r="C413" i="9"/>
  <c r="D413" i="9"/>
  <c r="E413" i="9"/>
  <c r="F413" i="9"/>
  <c r="G413" i="9"/>
  <c r="H413" i="9"/>
  <c r="I413" i="9"/>
  <c r="J413" i="9"/>
  <c r="K413" i="9"/>
  <c r="L413" i="9"/>
  <c r="A414" i="9"/>
  <c r="B414" i="9"/>
  <c r="C414" i="9"/>
  <c r="D414" i="9"/>
  <c r="E414" i="9"/>
  <c r="F414" i="9"/>
  <c r="G414" i="9"/>
  <c r="H414" i="9"/>
  <c r="I414" i="9"/>
  <c r="J414" i="9"/>
  <c r="K414" i="9"/>
  <c r="L414" i="9"/>
  <c r="A415" i="9"/>
  <c r="B415" i="9"/>
  <c r="C415" i="9"/>
  <c r="D415" i="9"/>
  <c r="E415" i="9"/>
  <c r="F415" i="9"/>
  <c r="G415" i="9"/>
  <c r="H415" i="9"/>
  <c r="I415" i="9"/>
  <c r="J415" i="9"/>
  <c r="K415" i="9"/>
  <c r="L415" i="9"/>
  <c r="A416" i="9"/>
  <c r="B416" i="9"/>
  <c r="C416" i="9"/>
  <c r="D416" i="9"/>
  <c r="E416" i="9"/>
  <c r="F416" i="9"/>
  <c r="G416" i="9"/>
  <c r="H416" i="9"/>
  <c r="I416" i="9"/>
  <c r="J416" i="9"/>
  <c r="K416" i="9"/>
  <c r="L416" i="9"/>
  <c r="A417" i="9"/>
  <c r="B417" i="9"/>
  <c r="C417" i="9"/>
  <c r="D417" i="9"/>
  <c r="E417" i="9"/>
  <c r="F417" i="9"/>
  <c r="G417" i="9"/>
  <c r="H417" i="9"/>
  <c r="I417" i="9"/>
  <c r="J417" i="9"/>
  <c r="K417" i="9"/>
  <c r="L417" i="9"/>
  <c r="A418" i="9"/>
  <c r="B418" i="9"/>
  <c r="C418" i="9"/>
  <c r="D418" i="9"/>
  <c r="E418" i="9"/>
  <c r="F418" i="9"/>
  <c r="G418" i="9"/>
  <c r="H418" i="9"/>
  <c r="I418" i="9"/>
  <c r="J418" i="9"/>
  <c r="K418" i="9"/>
  <c r="L418" i="9"/>
  <c r="A419" i="9"/>
  <c r="B419" i="9"/>
  <c r="C419" i="9"/>
  <c r="D419" i="9"/>
  <c r="E419" i="9"/>
  <c r="F419" i="9"/>
  <c r="G419" i="9"/>
  <c r="H419" i="9"/>
  <c r="I419" i="9"/>
  <c r="J419" i="9"/>
  <c r="K419" i="9"/>
  <c r="L419" i="9"/>
  <c r="M419" i="9"/>
  <c r="A420" i="9"/>
  <c r="B420" i="9"/>
  <c r="C420" i="9"/>
  <c r="D420" i="9"/>
  <c r="E420" i="9"/>
  <c r="F420" i="9"/>
  <c r="G420" i="9"/>
  <c r="H420" i="9"/>
  <c r="I420" i="9"/>
  <c r="J420" i="9"/>
  <c r="K420" i="9"/>
  <c r="L420" i="9"/>
  <c r="A421" i="9"/>
  <c r="B421" i="9"/>
  <c r="C421" i="9"/>
  <c r="D421" i="9"/>
  <c r="E421" i="9"/>
  <c r="F421" i="9"/>
  <c r="G421" i="9"/>
  <c r="H421" i="9"/>
  <c r="I421" i="9"/>
  <c r="J421" i="9"/>
  <c r="K421" i="9"/>
  <c r="L421" i="9"/>
  <c r="A422" i="9"/>
  <c r="B422" i="9"/>
  <c r="C422" i="9"/>
  <c r="D422" i="9"/>
  <c r="E422" i="9"/>
  <c r="F422" i="9"/>
  <c r="G422" i="9"/>
  <c r="H422" i="9"/>
  <c r="I422" i="9"/>
  <c r="J422" i="9"/>
  <c r="K422" i="9"/>
  <c r="L422" i="9"/>
  <c r="A423" i="9"/>
  <c r="B423" i="9"/>
  <c r="C423" i="9"/>
  <c r="D423" i="9"/>
  <c r="E423" i="9"/>
  <c r="F423" i="9"/>
  <c r="G423" i="9"/>
  <c r="H423" i="9"/>
  <c r="I423" i="9"/>
  <c r="J423" i="9"/>
  <c r="K423" i="9"/>
  <c r="L423" i="9"/>
  <c r="A424" i="9"/>
  <c r="B424" i="9"/>
  <c r="C424" i="9"/>
  <c r="D424" i="9"/>
  <c r="E424" i="9"/>
  <c r="F424" i="9"/>
  <c r="G424" i="9"/>
  <c r="H424" i="9"/>
  <c r="I424" i="9"/>
  <c r="J424" i="9"/>
  <c r="K424" i="9"/>
  <c r="L424" i="9"/>
  <c r="A425" i="9"/>
  <c r="B425" i="9"/>
  <c r="C425" i="9"/>
  <c r="D425" i="9"/>
  <c r="E425" i="9"/>
  <c r="F425" i="9"/>
  <c r="G425" i="9"/>
  <c r="H425" i="9"/>
  <c r="I425" i="9"/>
  <c r="J425" i="9"/>
  <c r="K425" i="9"/>
  <c r="L425" i="9"/>
  <c r="A426" i="9"/>
  <c r="B426" i="9"/>
  <c r="C426" i="9"/>
  <c r="D426" i="9"/>
  <c r="E426" i="9"/>
  <c r="F426" i="9"/>
  <c r="G426" i="9"/>
  <c r="H426" i="9"/>
  <c r="I426" i="9"/>
  <c r="J426" i="9"/>
  <c r="K426" i="9"/>
  <c r="L426" i="9"/>
  <c r="A427" i="9"/>
  <c r="B427" i="9"/>
  <c r="C427" i="9"/>
  <c r="D427" i="9"/>
  <c r="E427" i="9"/>
  <c r="F427" i="9"/>
  <c r="G427" i="9"/>
  <c r="H427" i="9"/>
  <c r="I427" i="9"/>
  <c r="J427" i="9"/>
  <c r="K427" i="9"/>
  <c r="L427" i="9"/>
  <c r="A428" i="9"/>
  <c r="B428" i="9"/>
  <c r="C428" i="9"/>
  <c r="D428" i="9"/>
  <c r="E428" i="9"/>
  <c r="F428" i="9"/>
  <c r="G428" i="9"/>
  <c r="H428" i="9"/>
  <c r="I428" i="9"/>
  <c r="J428" i="9"/>
  <c r="K428" i="9"/>
  <c r="L428" i="9"/>
  <c r="M428" i="9"/>
  <c r="A429" i="9"/>
  <c r="B429" i="9"/>
  <c r="C429" i="9"/>
  <c r="D429" i="9"/>
  <c r="E429" i="9"/>
  <c r="F429" i="9"/>
  <c r="G429" i="9"/>
  <c r="H429" i="9"/>
  <c r="I429" i="9"/>
  <c r="J429" i="9"/>
  <c r="K429" i="9"/>
  <c r="L429" i="9"/>
  <c r="A430" i="9"/>
  <c r="B430" i="9"/>
  <c r="C430" i="9"/>
  <c r="D430" i="9"/>
  <c r="E430" i="9"/>
  <c r="F430" i="9"/>
  <c r="G430" i="9"/>
  <c r="H430" i="9"/>
  <c r="I430" i="9"/>
  <c r="J430" i="9"/>
  <c r="K430" i="9"/>
  <c r="L430" i="9"/>
  <c r="A431" i="9"/>
  <c r="B431" i="9"/>
  <c r="C431" i="9"/>
  <c r="D431" i="9"/>
  <c r="E431" i="9"/>
  <c r="F431" i="9"/>
  <c r="G431" i="9"/>
  <c r="H431" i="9"/>
  <c r="I431" i="9"/>
  <c r="J431" i="9"/>
  <c r="K431" i="9"/>
  <c r="L431" i="9"/>
  <c r="A432" i="9"/>
  <c r="B432" i="9"/>
  <c r="C432" i="9"/>
  <c r="D432" i="9"/>
  <c r="E432" i="9"/>
  <c r="F432" i="9"/>
  <c r="G432" i="9"/>
  <c r="H432" i="9"/>
  <c r="I432" i="9"/>
  <c r="J432" i="9"/>
  <c r="K432" i="9"/>
  <c r="L432" i="9"/>
  <c r="A433" i="9"/>
  <c r="B433" i="9"/>
  <c r="C433" i="9"/>
  <c r="D433" i="9"/>
  <c r="E433" i="9"/>
  <c r="F433" i="9"/>
  <c r="G433" i="9"/>
  <c r="H433" i="9"/>
  <c r="I433" i="9"/>
  <c r="J433" i="9"/>
  <c r="K433" i="9"/>
  <c r="L433" i="9"/>
  <c r="A434" i="9"/>
  <c r="B434" i="9"/>
  <c r="C434" i="9"/>
  <c r="D434" i="9"/>
  <c r="E434" i="9"/>
  <c r="F434" i="9"/>
  <c r="G434" i="9"/>
  <c r="H434" i="9"/>
  <c r="I434" i="9"/>
  <c r="J434" i="9"/>
  <c r="K434" i="9"/>
  <c r="L434" i="9"/>
  <c r="A435" i="9"/>
  <c r="B435" i="9"/>
  <c r="C435" i="9"/>
  <c r="D435" i="9"/>
  <c r="E435" i="9"/>
  <c r="F435" i="9"/>
  <c r="G435" i="9"/>
  <c r="H435" i="9"/>
  <c r="I435" i="9"/>
  <c r="J435" i="9"/>
  <c r="K435" i="9"/>
  <c r="L435" i="9"/>
  <c r="A436" i="9"/>
  <c r="B436" i="9"/>
  <c r="C436" i="9"/>
  <c r="D436" i="9"/>
  <c r="E436" i="9"/>
  <c r="F436" i="9"/>
  <c r="G436" i="9"/>
  <c r="H436" i="9"/>
  <c r="I436" i="9"/>
  <c r="J436" i="9"/>
  <c r="K436" i="9"/>
  <c r="L436" i="9"/>
  <c r="A437" i="9"/>
  <c r="B437" i="9"/>
  <c r="C437" i="9"/>
  <c r="D437" i="9"/>
  <c r="E437" i="9"/>
  <c r="F437" i="9"/>
  <c r="G437" i="9"/>
  <c r="H437" i="9"/>
  <c r="I437" i="9"/>
  <c r="J437" i="9"/>
  <c r="K437" i="9"/>
  <c r="L437" i="9"/>
  <c r="A438" i="9"/>
  <c r="B438" i="9"/>
  <c r="C438" i="9"/>
  <c r="D438" i="9"/>
  <c r="E438" i="9"/>
  <c r="F438" i="9"/>
  <c r="G438" i="9"/>
  <c r="H438" i="9"/>
  <c r="I438" i="9"/>
  <c r="J438" i="9"/>
  <c r="K438" i="9"/>
  <c r="L438" i="9"/>
  <c r="A439" i="9"/>
  <c r="B439" i="9"/>
  <c r="C439" i="9"/>
  <c r="D439" i="9"/>
  <c r="E439" i="9"/>
  <c r="F439" i="9"/>
  <c r="G439" i="9"/>
  <c r="H439" i="9"/>
  <c r="I439" i="9"/>
  <c r="J439" i="9"/>
  <c r="K439" i="9"/>
  <c r="L439" i="9"/>
  <c r="A440" i="9"/>
  <c r="B440" i="9"/>
  <c r="C440" i="9"/>
  <c r="D440" i="9"/>
  <c r="E440" i="9"/>
  <c r="F440" i="9"/>
  <c r="G440" i="9"/>
  <c r="H440" i="9"/>
  <c r="I440" i="9"/>
  <c r="J440" i="9"/>
  <c r="K440" i="9"/>
  <c r="L440" i="9"/>
  <c r="A441" i="9"/>
  <c r="B441" i="9"/>
  <c r="C441" i="9"/>
  <c r="D441" i="9"/>
  <c r="E441" i="9"/>
  <c r="F441" i="9"/>
  <c r="G441" i="9"/>
  <c r="H441" i="9"/>
  <c r="I441" i="9"/>
  <c r="J441" i="9"/>
  <c r="K441" i="9"/>
  <c r="L441" i="9"/>
  <c r="A442" i="9"/>
  <c r="B442" i="9"/>
  <c r="C442" i="9"/>
  <c r="D442" i="9"/>
  <c r="E442" i="9"/>
  <c r="F442" i="9"/>
  <c r="G442" i="9"/>
  <c r="H442" i="9"/>
  <c r="I442" i="9"/>
  <c r="J442" i="9"/>
  <c r="K442" i="9"/>
  <c r="L442" i="9"/>
  <c r="A443" i="9"/>
  <c r="B443" i="9"/>
  <c r="C443" i="9"/>
  <c r="D443" i="9"/>
  <c r="E443" i="9"/>
  <c r="F443" i="9"/>
  <c r="G443" i="9"/>
  <c r="H443" i="9"/>
  <c r="I443" i="9"/>
  <c r="J443" i="9"/>
  <c r="K443" i="9"/>
  <c r="L443" i="9"/>
  <c r="A444" i="9"/>
  <c r="B444" i="9"/>
  <c r="C444" i="9"/>
  <c r="D444" i="9"/>
  <c r="E444" i="9"/>
  <c r="F444" i="9"/>
  <c r="G444" i="9"/>
  <c r="H444" i="9"/>
  <c r="I444" i="9"/>
  <c r="J444" i="9"/>
  <c r="K444" i="9"/>
  <c r="L444" i="9"/>
  <c r="A445" i="9"/>
  <c r="B445" i="9"/>
  <c r="C445" i="9"/>
  <c r="D445" i="9"/>
  <c r="E445" i="9"/>
  <c r="F445" i="9"/>
  <c r="G445" i="9"/>
  <c r="H445" i="9"/>
  <c r="I445" i="9"/>
  <c r="J445" i="9"/>
  <c r="K445" i="9"/>
  <c r="L445" i="9"/>
  <c r="A446" i="9"/>
  <c r="B446" i="9"/>
  <c r="C446" i="9"/>
  <c r="D446" i="9"/>
  <c r="E446" i="9"/>
  <c r="F446" i="9"/>
  <c r="G446" i="9"/>
  <c r="H446" i="9"/>
  <c r="I446" i="9"/>
  <c r="J446" i="9"/>
  <c r="K446" i="9"/>
  <c r="L446" i="9"/>
  <c r="A447" i="9"/>
  <c r="B447" i="9"/>
  <c r="C447" i="9"/>
  <c r="D447" i="9"/>
  <c r="E447" i="9"/>
  <c r="F447" i="9"/>
  <c r="G447" i="9"/>
  <c r="H447" i="9"/>
  <c r="I447" i="9"/>
  <c r="J447" i="9"/>
  <c r="K447" i="9"/>
  <c r="L447" i="9"/>
  <c r="A448" i="9"/>
  <c r="B448" i="9"/>
  <c r="C448" i="9"/>
  <c r="D448" i="9"/>
  <c r="E448" i="9"/>
  <c r="F448" i="9"/>
  <c r="G448" i="9"/>
  <c r="H448" i="9"/>
  <c r="I448" i="9"/>
  <c r="J448" i="9"/>
  <c r="K448" i="9"/>
  <c r="L448" i="9"/>
  <c r="A449" i="9"/>
  <c r="B449" i="9"/>
  <c r="C449" i="9"/>
  <c r="D449" i="9"/>
  <c r="E449" i="9"/>
  <c r="F449" i="9"/>
  <c r="G449" i="9"/>
  <c r="H449" i="9"/>
  <c r="I449" i="9"/>
  <c r="J449" i="9"/>
  <c r="K449" i="9"/>
  <c r="L449" i="9"/>
  <c r="A450" i="9"/>
  <c r="B450" i="9"/>
  <c r="C450" i="9"/>
  <c r="D450" i="9"/>
  <c r="E450" i="9"/>
  <c r="F450" i="9"/>
  <c r="G450" i="9"/>
  <c r="H450" i="9"/>
  <c r="I450" i="9"/>
  <c r="J450" i="9"/>
  <c r="K450" i="9"/>
  <c r="L450" i="9"/>
  <c r="A451" i="9"/>
  <c r="B451" i="9"/>
  <c r="C451" i="9"/>
  <c r="D451" i="9"/>
  <c r="E451" i="9"/>
  <c r="F451" i="9"/>
  <c r="G451" i="9"/>
  <c r="H451" i="9"/>
  <c r="I451" i="9"/>
  <c r="J451" i="9"/>
  <c r="K451" i="9"/>
  <c r="L451" i="9"/>
  <c r="A452" i="9"/>
  <c r="B452" i="9"/>
  <c r="C452" i="9"/>
  <c r="D452" i="9"/>
  <c r="E452" i="9"/>
  <c r="F452" i="9"/>
  <c r="G452" i="9"/>
  <c r="H452" i="9"/>
  <c r="I452" i="9"/>
  <c r="J452" i="9"/>
  <c r="K452" i="9"/>
  <c r="L452" i="9"/>
  <c r="A453" i="9"/>
  <c r="B453" i="9"/>
  <c r="C453" i="9"/>
  <c r="D453" i="9"/>
  <c r="E453" i="9"/>
  <c r="F453" i="9"/>
  <c r="G453" i="9"/>
  <c r="H453" i="9"/>
  <c r="I453" i="9"/>
  <c r="J453" i="9"/>
  <c r="K453" i="9"/>
  <c r="L453" i="9"/>
  <c r="A454" i="9"/>
  <c r="B454" i="9"/>
  <c r="C454" i="9"/>
  <c r="D454" i="9"/>
  <c r="E454" i="9"/>
  <c r="F454" i="9"/>
  <c r="G454" i="9"/>
  <c r="H454" i="9"/>
  <c r="I454" i="9"/>
  <c r="J454" i="9"/>
  <c r="K454" i="9"/>
  <c r="L454" i="9"/>
  <c r="M454" i="9"/>
  <c r="A455" i="9"/>
  <c r="B455" i="9"/>
  <c r="C455" i="9"/>
  <c r="D455" i="9"/>
  <c r="E455" i="9"/>
  <c r="F455" i="9"/>
  <c r="G455" i="9"/>
  <c r="H455" i="9"/>
  <c r="I455" i="9"/>
  <c r="J455" i="9"/>
  <c r="K455" i="9"/>
  <c r="L455" i="9"/>
  <c r="A456" i="9"/>
  <c r="B456" i="9"/>
  <c r="C456" i="9"/>
  <c r="D456" i="9"/>
  <c r="E456" i="9"/>
  <c r="F456" i="9"/>
  <c r="G456" i="9"/>
  <c r="H456" i="9"/>
  <c r="I456" i="9"/>
  <c r="J456" i="9"/>
  <c r="K456" i="9"/>
  <c r="L456" i="9"/>
  <c r="A457" i="9"/>
  <c r="B457" i="9"/>
  <c r="C457" i="9"/>
  <c r="D457" i="9"/>
  <c r="E457" i="9"/>
  <c r="F457" i="9"/>
  <c r="G457" i="9"/>
  <c r="H457" i="9"/>
  <c r="I457" i="9"/>
  <c r="J457" i="9"/>
  <c r="K457" i="9"/>
  <c r="L457" i="9"/>
  <c r="A458" i="9"/>
  <c r="B458" i="9"/>
  <c r="C458" i="9"/>
  <c r="D458" i="9"/>
  <c r="E458" i="9"/>
  <c r="F458" i="9"/>
  <c r="G458" i="9"/>
  <c r="H458" i="9"/>
  <c r="I458" i="9"/>
  <c r="J458" i="9"/>
  <c r="K458" i="9"/>
  <c r="L458" i="9"/>
  <c r="A459" i="9"/>
  <c r="B459" i="9"/>
  <c r="C459" i="9"/>
  <c r="D459" i="9"/>
  <c r="E459" i="9"/>
  <c r="F459" i="9"/>
  <c r="G459" i="9"/>
  <c r="H459" i="9"/>
  <c r="I459" i="9"/>
  <c r="J459" i="9"/>
  <c r="K459" i="9"/>
  <c r="L459" i="9"/>
  <c r="A460" i="9"/>
  <c r="B460" i="9"/>
  <c r="C460" i="9"/>
  <c r="D460" i="9"/>
  <c r="E460" i="9"/>
  <c r="F460" i="9"/>
  <c r="G460" i="9"/>
  <c r="H460" i="9"/>
  <c r="I460" i="9"/>
  <c r="J460" i="9"/>
  <c r="K460" i="9"/>
  <c r="L460" i="9"/>
  <c r="A461" i="9"/>
  <c r="B461" i="9"/>
  <c r="C461" i="9"/>
  <c r="D461" i="9"/>
  <c r="E461" i="9"/>
  <c r="F461" i="9"/>
  <c r="G461" i="9"/>
  <c r="H461" i="9"/>
  <c r="I461" i="9"/>
  <c r="J461" i="9"/>
  <c r="K461" i="9"/>
  <c r="L461" i="9"/>
  <c r="A462" i="9"/>
  <c r="B462" i="9"/>
  <c r="C462" i="9"/>
  <c r="D462" i="9"/>
  <c r="E462" i="9"/>
  <c r="F462" i="9"/>
  <c r="G462" i="9"/>
  <c r="H462" i="9"/>
  <c r="I462" i="9"/>
  <c r="J462" i="9"/>
  <c r="K462" i="9"/>
  <c r="L462" i="9"/>
  <c r="A463" i="9"/>
  <c r="B463" i="9"/>
  <c r="C463" i="9"/>
  <c r="D463" i="9"/>
  <c r="E463" i="9"/>
  <c r="F463" i="9"/>
  <c r="G463" i="9"/>
  <c r="H463" i="9"/>
  <c r="I463" i="9"/>
  <c r="J463" i="9"/>
  <c r="K463" i="9"/>
  <c r="L463" i="9"/>
  <c r="A464" i="9"/>
  <c r="B464" i="9"/>
  <c r="C464" i="9"/>
  <c r="D464" i="9"/>
  <c r="E464" i="9"/>
  <c r="F464" i="9"/>
  <c r="G464" i="9"/>
  <c r="H464" i="9"/>
  <c r="I464" i="9"/>
  <c r="J464" i="9"/>
  <c r="K464" i="9"/>
  <c r="L464" i="9"/>
  <c r="A465" i="9"/>
  <c r="B465" i="9"/>
  <c r="C465" i="9"/>
  <c r="D465" i="9"/>
  <c r="E465" i="9"/>
  <c r="F465" i="9"/>
  <c r="G465" i="9"/>
  <c r="H465" i="9"/>
  <c r="I465" i="9"/>
  <c r="J465" i="9"/>
  <c r="K465" i="9"/>
  <c r="L465" i="9"/>
  <c r="A466" i="9"/>
  <c r="B466" i="9"/>
  <c r="C466" i="9"/>
  <c r="D466" i="9"/>
  <c r="E466" i="9"/>
  <c r="F466" i="9"/>
  <c r="G466" i="9"/>
  <c r="H466" i="9"/>
  <c r="I466" i="9"/>
  <c r="J466" i="9"/>
  <c r="K466" i="9"/>
  <c r="L466" i="9"/>
  <c r="A467" i="9"/>
  <c r="B467" i="9"/>
  <c r="C467" i="9"/>
  <c r="D467" i="9"/>
  <c r="E467" i="9"/>
  <c r="F467" i="9"/>
  <c r="G467" i="9"/>
  <c r="H467" i="9"/>
  <c r="I467" i="9"/>
  <c r="J467" i="9"/>
  <c r="K467" i="9"/>
  <c r="L467" i="9"/>
  <c r="A468" i="9"/>
  <c r="B468" i="9"/>
  <c r="C468" i="9"/>
  <c r="D468" i="9"/>
  <c r="E468" i="9"/>
  <c r="F468" i="9"/>
  <c r="G468" i="9"/>
  <c r="H468" i="9"/>
  <c r="I468" i="9"/>
  <c r="J468" i="9"/>
  <c r="K468" i="9"/>
  <c r="L468" i="9"/>
  <c r="A469" i="9"/>
  <c r="B469" i="9"/>
  <c r="C469" i="9"/>
  <c r="D469" i="9"/>
  <c r="E469" i="9"/>
  <c r="F469" i="9"/>
  <c r="G469" i="9"/>
  <c r="H469" i="9"/>
  <c r="I469" i="9"/>
  <c r="J469" i="9"/>
  <c r="K469" i="9"/>
  <c r="L469" i="9"/>
  <c r="A470" i="9"/>
  <c r="B470" i="9"/>
  <c r="C470" i="9"/>
  <c r="D470" i="9"/>
  <c r="E470" i="9"/>
  <c r="F470" i="9"/>
  <c r="G470" i="9"/>
  <c r="H470" i="9"/>
  <c r="I470" i="9"/>
  <c r="J470" i="9"/>
  <c r="K470" i="9"/>
  <c r="L470" i="9"/>
  <c r="A471" i="9"/>
  <c r="B471" i="9"/>
  <c r="C471" i="9"/>
  <c r="D471" i="9"/>
  <c r="E471" i="9"/>
  <c r="F471" i="9"/>
  <c r="G471" i="9"/>
  <c r="H471" i="9"/>
  <c r="I471" i="9"/>
  <c r="J471" i="9"/>
  <c r="K471" i="9"/>
  <c r="L471" i="9"/>
  <c r="A472" i="9"/>
  <c r="B472" i="9"/>
  <c r="C472" i="9"/>
  <c r="D472" i="9"/>
  <c r="E472" i="9"/>
  <c r="F472" i="9"/>
  <c r="G472" i="9"/>
  <c r="H472" i="9"/>
  <c r="I472" i="9"/>
  <c r="J472" i="9"/>
  <c r="K472" i="9"/>
  <c r="L472" i="9"/>
  <c r="A473" i="9"/>
  <c r="B473" i="9"/>
  <c r="C473" i="9"/>
  <c r="D473" i="9"/>
  <c r="E473" i="9"/>
  <c r="F473" i="9"/>
  <c r="G473" i="9"/>
  <c r="H473" i="9"/>
  <c r="I473" i="9"/>
  <c r="J473" i="9"/>
  <c r="K473" i="9"/>
  <c r="L473" i="9"/>
  <c r="A474" i="9"/>
  <c r="B474" i="9"/>
  <c r="C474" i="9"/>
  <c r="D474" i="9"/>
  <c r="E474" i="9"/>
  <c r="F474" i="9"/>
  <c r="G474" i="9"/>
  <c r="H474" i="9"/>
  <c r="I474" i="9"/>
  <c r="J474" i="9"/>
  <c r="K474" i="9"/>
  <c r="L474" i="9"/>
  <c r="A475" i="9"/>
  <c r="B475" i="9"/>
  <c r="C475" i="9"/>
  <c r="D475" i="9"/>
  <c r="E475" i="9"/>
  <c r="F475" i="9"/>
  <c r="G475" i="9"/>
  <c r="H475" i="9"/>
  <c r="I475" i="9"/>
  <c r="J475" i="9"/>
  <c r="K475" i="9"/>
  <c r="L475" i="9"/>
  <c r="A476" i="9"/>
  <c r="B476" i="9"/>
  <c r="C476" i="9"/>
  <c r="D476" i="9"/>
  <c r="E476" i="9"/>
  <c r="F476" i="9"/>
  <c r="G476" i="9"/>
  <c r="H476" i="9"/>
  <c r="I476" i="9"/>
  <c r="J476" i="9"/>
  <c r="K476" i="9"/>
  <c r="L476" i="9"/>
  <c r="A477" i="9"/>
  <c r="B477" i="9"/>
  <c r="C477" i="9"/>
  <c r="D477" i="9"/>
  <c r="E477" i="9"/>
  <c r="F477" i="9"/>
  <c r="G477" i="9"/>
  <c r="H477" i="9"/>
  <c r="I477" i="9"/>
  <c r="J477" i="9"/>
  <c r="K477" i="9"/>
  <c r="L477" i="9"/>
  <c r="A478" i="9"/>
  <c r="B478" i="9"/>
  <c r="C478" i="9"/>
  <c r="D478" i="9"/>
  <c r="E478" i="9"/>
  <c r="F478" i="9"/>
  <c r="G478" i="9"/>
  <c r="H478" i="9"/>
  <c r="I478" i="9"/>
  <c r="J478" i="9"/>
  <c r="K478" i="9"/>
  <c r="L478" i="9"/>
  <c r="A479" i="9"/>
  <c r="B479" i="9"/>
  <c r="C479" i="9"/>
  <c r="D479" i="9"/>
  <c r="E479" i="9"/>
  <c r="F479" i="9"/>
  <c r="G479" i="9"/>
  <c r="H479" i="9"/>
  <c r="I479" i="9"/>
  <c r="J479" i="9"/>
  <c r="K479" i="9"/>
  <c r="L479" i="9"/>
  <c r="A480" i="9"/>
  <c r="B480" i="9"/>
  <c r="C480" i="9"/>
  <c r="D480" i="9"/>
  <c r="E480" i="9"/>
  <c r="F480" i="9"/>
  <c r="G480" i="9"/>
  <c r="H480" i="9"/>
  <c r="I480" i="9"/>
  <c r="J480" i="9"/>
  <c r="K480" i="9"/>
  <c r="L480" i="9"/>
  <c r="A481" i="9"/>
  <c r="B481" i="9"/>
  <c r="C481" i="9"/>
  <c r="D481" i="9"/>
  <c r="E481" i="9"/>
  <c r="F481" i="9"/>
  <c r="G481" i="9"/>
  <c r="H481" i="9"/>
  <c r="I481" i="9"/>
  <c r="J481" i="9"/>
  <c r="K481" i="9"/>
  <c r="L481" i="9"/>
  <c r="A482" i="9"/>
  <c r="B482" i="9"/>
  <c r="C482" i="9"/>
  <c r="D482" i="9"/>
  <c r="E482" i="9"/>
  <c r="F482" i="9"/>
  <c r="G482" i="9"/>
  <c r="H482" i="9"/>
  <c r="I482" i="9"/>
  <c r="J482" i="9"/>
  <c r="K482" i="9"/>
  <c r="L482" i="9"/>
  <c r="A483" i="9"/>
  <c r="B483" i="9"/>
  <c r="C483" i="9"/>
  <c r="D483" i="9"/>
  <c r="E483" i="9"/>
  <c r="F483" i="9"/>
  <c r="G483" i="9"/>
  <c r="H483" i="9"/>
  <c r="I483" i="9"/>
  <c r="J483" i="9"/>
  <c r="K483" i="9"/>
  <c r="L483" i="9"/>
  <c r="A484" i="9"/>
  <c r="B484" i="9"/>
  <c r="C484" i="9"/>
  <c r="D484" i="9"/>
  <c r="E484" i="9"/>
  <c r="F484" i="9"/>
  <c r="G484" i="9"/>
  <c r="H484" i="9"/>
  <c r="I484" i="9"/>
  <c r="J484" i="9"/>
  <c r="K484" i="9"/>
  <c r="L484" i="9"/>
  <c r="A485" i="9"/>
  <c r="B485" i="9"/>
  <c r="C485" i="9"/>
  <c r="D485" i="9"/>
  <c r="E485" i="9"/>
  <c r="F485" i="9"/>
  <c r="G485" i="9"/>
  <c r="H485" i="9"/>
  <c r="I485" i="9"/>
  <c r="J485" i="9"/>
  <c r="K485" i="9"/>
  <c r="L485" i="9"/>
  <c r="A486" i="9"/>
  <c r="B486" i="9"/>
  <c r="C486" i="9"/>
  <c r="D486" i="9"/>
  <c r="E486" i="9"/>
  <c r="F486" i="9"/>
  <c r="G486" i="9"/>
  <c r="H486" i="9"/>
  <c r="I486" i="9"/>
  <c r="J486" i="9"/>
  <c r="K486" i="9"/>
  <c r="L486" i="9"/>
  <c r="A487" i="9"/>
  <c r="B487" i="9"/>
  <c r="C487" i="9"/>
  <c r="D487" i="9"/>
  <c r="E487" i="9"/>
  <c r="F487" i="9"/>
  <c r="G487" i="9"/>
  <c r="H487" i="9"/>
  <c r="I487" i="9"/>
  <c r="J487" i="9"/>
  <c r="K487" i="9"/>
  <c r="L487" i="9"/>
  <c r="A488" i="9"/>
  <c r="B488" i="9"/>
  <c r="C488" i="9"/>
  <c r="D488" i="9"/>
  <c r="E488" i="9"/>
  <c r="F488" i="9"/>
  <c r="G488" i="9"/>
  <c r="H488" i="9"/>
  <c r="I488" i="9"/>
  <c r="J488" i="9"/>
  <c r="K488" i="9"/>
  <c r="L488" i="9"/>
  <c r="A489" i="9"/>
  <c r="B489" i="9"/>
  <c r="C489" i="9"/>
  <c r="D489" i="9"/>
  <c r="E489" i="9"/>
  <c r="F489" i="9"/>
  <c r="G489" i="9"/>
  <c r="H489" i="9"/>
  <c r="I489" i="9"/>
  <c r="J489" i="9"/>
  <c r="K489" i="9"/>
  <c r="L489" i="9"/>
  <c r="A490" i="9"/>
  <c r="B490" i="9"/>
  <c r="C490" i="9"/>
  <c r="D490" i="9"/>
  <c r="E490" i="9"/>
  <c r="F490" i="9"/>
  <c r="G490" i="9"/>
  <c r="H490" i="9"/>
  <c r="I490" i="9"/>
  <c r="J490" i="9"/>
  <c r="K490" i="9"/>
  <c r="L490" i="9"/>
  <c r="A491" i="9"/>
  <c r="B491" i="9"/>
  <c r="C491" i="9"/>
  <c r="D491" i="9"/>
  <c r="E491" i="9"/>
  <c r="F491" i="9"/>
  <c r="G491" i="9"/>
  <c r="H491" i="9"/>
  <c r="I491" i="9"/>
  <c r="J491" i="9"/>
  <c r="K491" i="9"/>
  <c r="L491" i="9"/>
  <c r="A492" i="9"/>
  <c r="B492" i="9"/>
  <c r="C492" i="9"/>
  <c r="D492" i="9"/>
  <c r="E492" i="9"/>
  <c r="F492" i="9"/>
  <c r="G492" i="9"/>
  <c r="H492" i="9"/>
  <c r="I492" i="9"/>
  <c r="J492" i="9"/>
  <c r="K492" i="9"/>
  <c r="L492" i="9"/>
  <c r="A493" i="9"/>
  <c r="B493" i="9"/>
  <c r="C493" i="9"/>
  <c r="D493" i="9"/>
  <c r="E493" i="9"/>
  <c r="F493" i="9"/>
  <c r="G493" i="9"/>
  <c r="H493" i="9"/>
  <c r="I493" i="9"/>
  <c r="J493" i="9"/>
  <c r="K493" i="9"/>
  <c r="L493" i="9"/>
  <c r="A494" i="9"/>
  <c r="B494" i="9"/>
  <c r="C494" i="9"/>
  <c r="D494" i="9"/>
  <c r="E494" i="9"/>
  <c r="F494" i="9"/>
  <c r="G494" i="9"/>
  <c r="H494" i="9"/>
  <c r="I494" i="9"/>
  <c r="J494" i="9"/>
  <c r="K494" i="9"/>
  <c r="L494" i="9"/>
  <c r="A495" i="9"/>
  <c r="B495" i="9"/>
  <c r="C495" i="9"/>
  <c r="D495" i="9"/>
  <c r="E495" i="9"/>
  <c r="F495" i="9"/>
  <c r="G495" i="9"/>
  <c r="H495" i="9"/>
  <c r="I495" i="9"/>
  <c r="J495" i="9"/>
  <c r="K495" i="9"/>
  <c r="L495" i="9"/>
  <c r="A496" i="9"/>
  <c r="B496" i="9"/>
  <c r="C496" i="9"/>
  <c r="D496" i="9"/>
  <c r="E496" i="9"/>
  <c r="F496" i="9"/>
  <c r="G496" i="9"/>
  <c r="H496" i="9"/>
  <c r="I496" i="9"/>
  <c r="J496" i="9"/>
  <c r="K496" i="9"/>
  <c r="L496" i="9"/>
  <c r="A497" i="9"/>
  <c r="B497" i="9"/>
  <c r="C497" i="9"/>
  <c r="D497" i="9"/>
  <c r="E497" i="9"/>
  <c r="F497" i="9"/>
  <c r="G497" i="9"/>
  <c r="H497" i="9"/>
  <c r="I497" i="9"/>
  <c r="J497" i="9"/>
  <c r="K497" i="9"/>
  <c r="L497" i="9"/>
  <c r="A498" i="9"/>
  <c r="B498" i="9"/>
  <c r="C498" i="9"/>
  <c r="D498" i="9"/>
  <c r="E498" i="9"/>
  <c r="F498" i="9"/>
  <c r="G498" i="9"/>
  <c r="H498" i="9"/>
  <c r="I498" i="9"/>
  <c r="J498" i="9"/>
  <c r="K498" i="9"/>
  <c r="L498" i="9"/>
  <c r="A499" i="9"/>
  <c r="B499" i="9"/>
  <c r="C499" i="9"/>
  <c r="D499" i="9"/>
  <c r="E499" i="9"/>
  <c r="F499" i="9"/>
  <c r="G499" i="9"/>
  <c r="H499" i="9"/>
  <c r="I499" i="9"/>
  <c r="J499" i="9"/>
  <c r="K499" i="9"/>
  <c r="L499" i="9"/>
  <c r="A500" i="9"/>
  <c r="B500" i="9"/>
  <c r="C500" i="9"/>
  <c r="D500" i="9"/>
  <c r="E500" i="9"/>
  <c r="F500" i="9"/>
  <c r="G500" i="9"/>
  <c r="H500" i="9"/>
  <c r="I500" i="9"/>
  <c r="J500" i="9"/>
  <c r="K500" i="9"/>
  <c r="L500" i="9"/>
  <c r="A501" i="9"/>
  <c r="B501" i="9"/>
  <c r="C501" i="9"/>
  <c r="D501" i="9"/>
  <c r="E501" i="9"/>
  <c r="F501" i="9"/>
  <c r="G501" i="9"/>
  <c r="H501" i="9"/>
  <c r="I501" i="9"/>
  <c r="J501" i="9"/>
  <c r="K501" i="9"/>
  <c r="L501" i="9"/>
  <c r="A502" i="9"/>
  <c r="B502" i="9"/>
  <c r="C502" i="9"/>
  <c r="D502" i="9"/>
  <c r="E502" i="9"/>
  <c r="F502" i="9"/>
  <c r="G502" i="9"/>
  <c r="H502" i="9"/>
  <c r="I502" i="9"/>
  <c r="J502" i="9"/>
  <c r="K502" i="9"/>
  <c r="L502" i="9"/>
  <c r="A503" i="9"/>
  <c r="B503" i="9"/>
  <c r="C503" i="9"/>
  <c r="D503" i="9"/>
  <c r="E503" i="9"/>
  <c r="F503" i="9"/>
  <c r="G503" i="9"/>
  <c r="H503" i="9"/>
  <c r="I503" i="9"/>
  <c r="J503" i="9"/>
  <c r="K503" i="9"/>
  <c r="L503" i="9"/>
  <c r="A504" i="9"/>
  <c r="B504" i="9"/>
  <c r="C504" i="9"/>
  <c r="D504" i="9"/>
  <c r="E504" i="9"/>
  <c r="F504" i="9"/>
  <c r="G504" i="9"/>
  <c r="H504" i="9"/>
  <c r="I504" i="9"/>
  <c r="J504" i="9"/>
  <c r="K504" i="9"/>
  <c r="L504" i="9"/>
  <c r="A505" i="9"/>
  <c r="B505" i="9"/>
  <c r="C505" i="9"/>
  <c r="D505" i="9"/>
  <c r="E505" i="9"/>
  <c r="F505" i="9"/>
  <c r="G505" i="9"/>
  <c r="H505" i="9"/>
  <c r="I505" i="9"/>
  <c r="J505" i="9"/>
  <c r="K505" i="9"/>
  <c r="L505" i="9"/>
  <c r="A506" i="9"/>
  <c r="B506" i="9"/>
  <c r="C506" i="9"/>
  <c r="D506" i="9"/>
  <c r="E506" i="9"/>
  <c r="F506" i="9"/>
  <c r="G506" i="9"/>
  <c r="H506" i="9"/>
  <c r="I506" i="9"/>
  <c r="J506" i="9"/>
  <c r="K506" i="9"/>
  <c r="L506" i="9"/>
  <c r="A507" i="9"/>
  <c r="B507" i="9"/>
  <c r="C507" i="9"/>
  <c r="D507" i="9"/>
  <c r="E507" i="9"/>
  <c r="F507" i="9"/>
  <c r="G507" i="9"/>
  <c r="H507" i="9"/>
  <c r="I507" i="9"/>
  <c r="J507" i="9"/>
  <c r="K507" i="9"/>
  <c r="L507" i="9"/>
  <c r="A508" i="9"/>
  <c r="B508" i="9"/>
  <c r="C508" i="9"/>
  <c r="D508" i="9"/>
  <c r="E508" i="9"/>
  <c r="F508" i="9"/>
  <c r="G508" i="9"/>
  <c r="H508" i="9"/>
  <c r="I508" i="9"/>
  <c r="J508" i="9"/>
  <c r="K508" i="9"/>
  <c r="L508" i="9"/>
  <c r="A509" i="9"/>
  <c r="B509" i="9"/>
  <c r="C509" i="9"/>
  <c r="D509" i="9"/>
  <c r="E509" i="9"/>
  <c r="F509" i="9"/>
  <c r="G509" i="9"/>
  <c r="H509" i="9"/>
  <c r="I509" i="9"/>
  <c r="J509" i="9"/>
  <c r="K509" i="9"/>
  <c r="L509" i="9"/>
  <c r="A510" i="9"/>
  <c r="B510" i="9"/>
  <c r="C510" i="9"/>
  <c r="D510" i="9"/>
  <c r="E510" i="9"/>
  <c r="F510" i="9"/>
  <c r="G510" i="9"/>
  <c r="H510" i="9"/>
  <c r="I510" i="9"/>
  <c r="J510" i="9"/>
  <c r="K510" i="9"/>
  <c r="L510" i="9"/>
  <c r="A511" i="9"/>
  <c r="B511" i="9"/>
  <c r="C511" i="9"/>
  <c r="D511" i="9"/>
  <c r="E511" i="9"/>
  <c r="F511" i="9"/>
  <c r="G511" i="9"/>
  <c r="H511" i="9"/>
  <c r="I511" i="9"/>
  <c r="J511" i="9"/>
  <c r="K511" i="9"/>
  <c r="L511" i="9"/>
  <c r="A512" i="9"/>
  <c r="B512" i="9"/>
  <c r="C512" i="9"/>
  <c r="D512" i="9"/>
  <c r="E512" i="9"/>
  <c r="F512" i="9"/>
  <c r="G512" i="9"/>
  <c r="H512" i="9"/>
  <c r="I512" i="9"/>
  <c r="J512" i="9"/>
  <c r="K512" i="9"/>
  <c r="L512" i="9"/>
  <c r="A513" i="9"/>
  <c r="B513" i="9"/>
  <c r="C513" i="9"/>
  <c r="D513" i="9"/>
  <c r="E513" i="9"/>
  <c r="F513" i="9"/>
  <c r="G513" i="9"/>
  <c r="H513" i="9"/>
  <c r="I513" i="9"/>
  <c r="J513" i="9"/>
  <c r="K513" i="9"/>
  <c r="L513" i="9"/>
  <c r="A514" i="9"/>
  <c r="B514" i="9"/>
  <c r="C514" i="9"/>
  <c r="D514" i="9"/>
  <c r="E514" i="9"/>
  <c r="F514" i="9"/>
  <c r="G514" i="9"/>
  <c r="H514" i="9"/>
  <c r="I514" i="9"/>
  <c r="J514" i="9"/>
  <c r="K514" i="9"/>
  <c r="L514" i="9"/>
  <c r="A515" i="9"/>
  <c r="B515" i="9"/>
  <c r="C515" i="9"/>
  <c r="D515" i="9"/>
  <c r="E515" i="9"/>
  <c r="F515" i="9"/>
  <c r="G515" i="9"/>
  <c r="H515" i="9"/>
  <c r="I515" i="9"/>
  <c r="J515" i="9"/>
  <c r="K515" i="9"/>
  <c r="L515" i="9"/>
  <c r="A516" i="9"/>
  <c r="B516" i="9"/>
  <c r="C516" i="9"/>
  <c r="D516" i="9"/>
  <c r="E516" i="9"/>
  <c r="F516" i="9"/>
  <c r="G516" i="9"/>
  <c r="H516" i="9"/>
  <c r="I516" i="9"/>
  <c r="J516" i="9"/>
  <c r="K516" i="9"/>
  <c r="L516" i="9"/>
  <c r="A517" i="9"/>
  <c r="B517" i="9"/>
  <c r="C517" i="9"/>
  <c r="D517" i="9"/>
  <c r="E517" i="9"/>
  <c r="F517" i="9"/>
  <c r="G517" i="9"/>
  <c r="H517" i="9"/>
  <c r="I517" i="9"/>
  <c r="J517" i="9"/>
  <c r="K517" i="9"/>
  <c r="L517" i="9"/>
  <c r="A518" i="9"/>
  <c r="B518" i="9"/>
  <c r="C518" i="9"/>
  <c r="D518" i="9"/>
  <c r="E518" i="9"/>
  <c r="F518" i="9"/>
  <c r="G518" i="9"/>
  <c r="H518" i="9"/>
  <c r="I518" i="9"/>
  <c r="J518" i="9"/>
  <c r="K518" i="9"/>
  <c r="L518" i="9"/>
  <c r="A519" i="9"/>
  <c r="B519" i="9"/>
  <c r="C519" i="9"/>
  <c r="D519" i="9"/>
  <c r="E519" i="9"/>
  <c r="F519" i="9"/>
  <c r="G519" i="9"/>
  <c r="H519" i="9"/>
  <c r="I519" i="9"/>
  <c r="J519" i="9"/>
  <c r="K519" i="9"/>
  <c r="L519" i="9"/>
  <c r="A520" i="9"/>
  <c r="B520" i="9"/>
  <c r="C520" i="9"/>
  <c r="D520" i="9"/>
  <c r="E520" i="9"/>
  <c r="F520" i="9"/>
  <c r="G520" i="9"/>
  <c r="H520" i="9"/>
  <c r="I520" i="9"/>
  <c r="J520" i="9"/>
  <c r="K520" i="9"/>
  <c r="L520" i="9"/>
  <c r="A521" i="9"/>
  <c r="B521" i="9"/>
  <c r="C521" i="9"/>
  <c r="D521" i="9"/>
  <c r="E521" i="9"/>
  <c r="F521" i="9"/>
  <c r="G521" i="9"/>
  <c r="H521" i="9"/>
  <c r="I521" i="9"/>
  <c r="J521" i="9"/>
  <c r="K521" i="9"/>
  <c r="L521" i="9"/>
  <c r="A522" i="9"/>
  <c r="B522" i="9"/>
  <c r="C522" i="9"/>
  <c r="D522" i="9"/>
  <c r="E522" i="9"/>
  <c r="F522" i="9"/>
  <c r="G522" i="9"/>
  <c r="H522" i="9"/>
  <c r="I522" i="9"/>
  <c r="J522" i="9"/>
  <c r="K522" i="9"/>
  <c r="L522" i="9"/>
  <c r="A523" i="9"/>
  <c r="B523" i="9"/>
  <c r="C523" i="9"/>
  <c r="D523" i="9"/>
  <c r="E523" i="9"/>
  <c r="F523" i="9"/>
  <c r="G523" i="9"/>
  <c r="H523" i="9"/>
  <c r="I523" i="9"/>
  <c r="J523" i="9"/>
  <c r="K523" i="9"/>
  <c r="L523" i="9"/>
  <c r="M523" i="9"/>
  <c r="A524" i="9"/>
  <c r="B524" i="9"/>
  <c r="C524" i="9"/>
  <c r="D524" i="9"/>
  <c r="E524" i="9"/>
  <c r="F524" i="9"/>
  <c r="G524" i="9"/>
  <c r="H524" i="9"/>
  <c r="I524" i="9"/>
  <c r="J524" i="9"/>
  <c r="K524" i="9"/>
  <c r="L524" i="9"/>
  <c r="A525" i="9"/>
  <c r="B525" i="9"/>
  <c r="C525" i="9"/>
  <c r="D525" i="9"/>
  <c r="E525" i="9"/>
  <c r="F525" i="9"/>
  <c r="G525" i="9"/>
  <c r="H525" i="9"/>
  <c r="I525" i="9"/>
  <c r="J525" i="9"/>
  <c r="K525" i="9"/>
  <c r="L525" i="9"/>
  <c r="A526" i="9"/>
  <c r="B526" i="9"/>
  <c r="C526" i="9"/>
  <c r="D526" i="9"/>
  <c r="E526" i="9"/>
  <c r="F526" i="9"/>
  <c r="G526" i="9"/>
  <c r="H526" i="9"/>
  <c r="I526" i="9"/>
  <c r="J526" i="9"/>
  <c r="K526" i="9"/>
  <c r="L526" i="9"/>
  <c r="M526" i="9"/>
  <c r="A527" i="9"/>
  <c r="B527" i="9"/>
  <c r="C527" i="9"/>
  <c r="D527" i="9"/>
  <c r="E527" i="9"/>
  <c r="F527" i="9"/>
  <c r="G527" i="9"/>
  <c r="H527" i="9"/>
  <c r="I527" i="9"/>
  <c r="J527" i="9"/>
  <c r="K527" i="9"/>
  <c r="L527" i="9"/>
  <c r="A528" i="9"/>
  <c r="B528" i="9"/>
  <c r="C528" i="9"/>
  <c r="D528" i="9"/>
  <c r="E528" i="9"/>
  <c r="F528" i="9"/>
  <c r="G528" i="9"/>
  <c r="H528" i="9"/>
  <c r="I528" i="9"/>
  <c r="J528" i="9"/>
  <c r="K528" i="9"/>
  <c r="L528" i="9"/>
  <c r="A529" i="9"/>
  <c r="B529" i="9"/>
  <c r="C529" i="9"/>
  <c r="D529" i="9"/>
  <c r="E529" i="9"/>
  <c r="F529" i="9"/>
  <c r="G529" i="9"/>
  <c r="H529" i="9"/>
  <c r="I529" i="9"/>
  <c r="J529" i="9"/>
  <c r="K529" i="9"/>
  <c r="L529" i="9"/>
  <c r="A530" i="9"/>
  <c r="B530" i="9"/>
  <c r="C530" i="9"/>
  <c r="D530" i="9"/>
  <c r="E530" i="9"/>
  <c r="F530" i="9"/>
  <c r="G530" i="9"/>
  <c r="H530" i="9"/>
  <c r="I530" i="9"/>
  <c r="J530" i="9"/>
  <c r="K530" i="9"/>
  <c r="L530" i="9"/>
  <c r="A531" i="9"/>
  <c r="B531" i="9"/>
  <c r="C531" i="9"/>
  <c r="D531" i="9"/>
  <c r="E531" i="9"/>
  <c r="F531" i="9"/>
  <c r="G531" i="9"/>
  <c r="H531" i="9"/>
  <c r="I531" i="9"/>
  <c r="J531" i="9"/>
  <c r="K531" i="9"/>
  <c r="L531" i="9"/>
  <c r="A532" i="9"/>
  <c r="B532" i="9"/>
  <c r="C532" i="9"/>
  <c r="D532" i="9"/>
  <c r="E532" i="9"/>
  <c r="F532" i="9"/>
  <c r="G532" i="9"/>
  <c r="H532" i="9"/>
  <c r="I532" i="9"/>
  <c r="J532" i="9"/>
  <c r="K532" i="9"/>
  <c r="L532" i="9"/>
  <c r="A533" i="9"/>
  <c r="B533" i="9"/>
  <c r="C533" i="9"/>
  <c r="D533" i="9"/>
  <c r="E533" i="9"/>
  <c r="F533" i="9"/>
  <c r="G533" i="9"/>
  <c r="H533" i="9"/>
  <c r="I533" i="9"/>
  <c r="J533" i="9"/>
  <c r="K533" i="9"/>
  <c r="L533" i="9"/>
  <c r="A534" i="9"/>
  <c r="B534" i="9"/>
  <c r="C534" i="9"/>
  <c r="D534" i="9"/>
  <c r="E534" i="9"/>
  <c r="F534" i="9"/>
  <c r="G534" i="9"/>
  <c r="H534" i="9"/>
  <c r="I534" i="9"/>
  <c r="J534" i="9"/>
  <c r="K534" i="9"/>
  <c r="L534" i="9"/>
  <c r="A535" i="9"/>
  <c r="B535" i="9"/>
  <c r="C535" i="9"/>
  <c r="D535" i="9"/>
  <c r="E535" i="9"/>
  <c r="F535" i="9"/>
  <c r="G535" i="9"/>
  <c r="H535" i="9"/>
  <c r="I535" i="9"/>
  <c r="J535" i="9"/>
  <c r="K535" i="9"/>
  <c r="L535" i="9"/>
  <c r="A536" i="9"/>
  <c r="B536" i="9"/>
  <c r="C536" i="9"/>
  <c r="D536" i="9"/>
  <c r="E536" i="9"/>
  <c r="F536" i="9"/>
  <c r="G536" i="9"/>
  <c r="H536" i="9"/>
  <c r="I536" i="9"/>
  <c r="J536" i="9"/>
  <c r="K536" i="9"/>
  <c r="L536" i="9"/>
  <c r="A537" i="9"/>
  <c r="B537" i="9"/>
  <c r="C537" i="9"/>
  <c r="D537" i="9"/>
  <c r="E537" i="9"/>
  <c r="F537" i="9"/>
  <c r="G537" i="9"/>
  <c r="H537" i="9"/>
  <c r="I537" i="9"/>
  <c r="J537" i="9"/>
  <c r="K537" i="9"/>
  <c r="L537" i="9"/>
  <c r="A538" i="9"/>
  <c r="B538" i="9"/>
  <c r="C538" i="9"/>
  <c r="D538" i="9"/>
  <c r="E538" i="9"/>
  <c r="F538" i="9"/>
  <c r="G538" i="9"/>
  <c r="H538" i="9"/>
  <c r="I538" i="9"/>
  <c r="J538" i="9"/>
  <c r="K538" i="9"/>
  <c r="L538" i="9"/>
  <c r="A539" i="9"/>
  <c r="B539" i="9"/>
  <c r="C539" i="9"/>
  <c r="D539" i="9"/>
  <c r="E539" i="9"/>
  <c r="F539" i="9"/>
  <c r="G539" i="9"/>
  <c r="H539" i="9"/>
  <c r="I539" i="9"/>
  <c r="J539" i="9"/>
  <c r="K539" i="9"/>
  <c r="L539" i="9"/>
  <c r="A540" i="9"/>
  <c r="B540" i="9"/>
  <c r="C540" i="9"/>
  <c r="D540" i="9"/>
  <c r="E540" i="9"/>
  <c r="F540" i="9"/>
  <c r="G540" i="9"/>
  <c r="H540" i="9"/>
  <c r="I540" i="9"/>
  <c r="J540" i="9"/>
  <c r="K540" i="9"/>
  <c r="L540" i="9"/>
  <c r="A541" i="9"/>
  <c r="B541" i="9"/>
  <c r="C541" i="9"/>
  <c r="D541" i="9"/>
  <c r="E541" i="9"/>
  <c r="F541" i="9"/>
  <c r="G541" i="9"/>
  <c r="H541" i="9"/>
  <c r="I541" i="9"/>
  <c r="J541" i="9"/>
  <c r="K541" i="9"/>
  <c r="L541" i="9"/>
  <c r="A542" i="9"/>
  <c r="B542" i="9"/>
  <c r="C542" i="9"/>
  <c r="D542" i="9"/>
  <c r="E542" i="9"/>
  <c r="F542" i="9"/>
  <c r="G542" i="9"/>
  <c r="H542" i="9"/>
  <c r="I542" i="9"/>
  <c r="J542" i="9"/>
  <c r="K542" i="9"/>
  <c r="L542" i="9"/>
  <c r="A543" i="9"/>
  <c r="B543" i="9"/>
  <c r="C543" i="9"/>
  <c r="D543" i="9"/>
  <c r="E543" i="9"/>
  <c r="F543" i="9"/>
  <c r="G543" i="9"/>
  <c r="H543" i="9"/>
  <c r="I543" i="9"/>
  <c r="J543" i="9"/>
  <c r="K543" i="9"/>
  <c r="L543" i="9"/>
  <c r="A544" i="9"/>
  <c r="B544" i="9"/>
  <c r="C544" i="9"/>
  <c r="D544" i="9"/>
  <c r="E544" i="9"/>
  <c r="F544" i="9"/>
  <c r="G544" i="9"/>
  <c r="H544" i="9"/>
  <c r="I544" i="9"/>
  <c r="J544" i="9"/>
  <c r="K544" i="9"/>
  <c r="L544" i="9"/>
  <c r="N373" i="9" l="1"/>
  <c r="M373" i="9" s="1"/>
  <c r="N544" i="9"/>
  <c r="M544" i="9" s="1"/>
  <c r="N470" i="9"/>
  <c r="M470" i="9" s="1"/>
  <c r="N466" i="9"/>
  <c r="M466" i="9" s="1"/>
  <c r="N264" i="9"/>
  <c r="M264" i="9" s="1"/>
  <c r="N183" i="9"/>
  <c r="M183" i="9" s="1"/>
  <c r="N156" i="9"/>
  <c r="M156" i="9" s="1"/>
  <c r="N102" i="9"/>
  <c r="M102" i="9" s="1"/>
  <c r="N91" i="9"/>
  <c r="M91" i="9" s="1"/>
  <c r="N41" i="9"/>
  <c r="M41" i="9" s="1"/>
  <c r="N417" i="9"/>
  <c r="M417" i="9" s="1"/>
  <c r="N383" i="9"/>
  <c r="M383" i="9" s="1"/>
  <c r="N326" i="9"/>
  <c r="M326" i="9" s="1"/>
  <c r="N249" i="9"/>
  <c r="M249" i="9" s="1"/>
  <c r="N204" i="9"/>
  <c r="M204" i="9" s="1"/>
  <c r="N152" i="9"/>
  <c r="M152" i="9" s="1"/>
  <c r="N94" i="9"/>
  <c r="M94" i="9" s="1"/>
  <c r="N21" i="9"/>
  <c r="M21" i="9" s="1"/>
  <c r="N459" i="9"/>
  <c r="M459" i="9" s="1"/>
  <c r="N400" i="9"/>
  <c r="M400" i="9" s="1"/>
  <c r="N38" i="9"/>
  <c r="M38" i="9" s="1"/>
  <c r="N34" i="9"/>
  <c r="M34" i="9" s="1"/>
  <c r="N369" i="9"/>
  <c r="M369" i="9" s="1"/>
  <c r="N320" i="9"/>
  <c r="M320" i="9" s="1"/>
  <c r="N309" i="9"/>
  <c r="M309" i="9" s="1"/>
  <c r="N242" i="9"/>
  <c r="M242" i="9" s="1"/>
  <c r="N510" i="9"/>
  <c r="M510" i="9" s="1"/>
  <c r="N376" i="9"/>
  <c r="M376" i="9" s="1"/>
  <c r="N275" i="9"/>
  <c r="M275" i="9" s="1"/>
  <c r="N179" i="9"/>
  <c r="M179" i="9" s="1"/>
  <c r="N149" i="9"/>
  <c r="M149" i="9" s="1"/>
  <c r="N513" i="9"/>
  <c r="M513" i="9" s="1"/>
  <c r="N473" i="9"/>
  <c r="M473" i="9" s="1"/>
  <c r="N439" i="9"/>
  <c r="M439" i="9" s="1"/>
  <c r="N344" i="9"/>
  <c r="M344" i="9" s="1"/>
  <c r="N278" i="9"/>
  <c r="M278" i="9" s="1"/>
  <c r="N274" i="9"/>
  <c r="M274" i="9" s="1"/>
  <c r="N200" i="9"/>
  <c r="M200" i="9" s="1"/>
  <c r="N186" i="9"/>
  <c r="M186" i="9" s="1"/>
  <c r="N182" i="9"/>
  <c r="M182" i="9" s="1"/>
  <c r="N159" i="9"/>
  <c r="M159" i="9" s="1"/>
  <c r="N105" i="9"/>
  <c r="M105" i="9" s="1"/>
  <c r="N97" i="9"/>
  <c r="M97" i="9" s="1"/>
  <c r="N59" i="9"/>
  <c r="M59" i="9" s="1"/>
  <c r="N493" i="9"/>
  <c r="M493" i="9" s="1"/>
  <c r="N407" i="9"/>
  <c r="M407" i="9" s="1"/>
  <c r="N305" i="9"/>
  <c r="M305" i="9" s="1"/>
  <c r="N250" i="9"/>
  <c r="M250" i="9" s="1"/>
  <c r="N176" i="9"/>
  <c r="M176" i="9" s="1"/>
  <c r="N463" i="9"/>
  <c r="M463" i="9" s="1"/>
  <c r="N165" i="9"/>
  <c r="M165" i="9" s="1"/>
  <c r="N121" i="9"/>
  <c r="M121" i="9" s="1"/>
  <c r="N85" i="9"/>
  <c r="M85" i="9" s="1"/>
  <c r="N541" i="9"/>
  <c r="M541" i="9" s="1"/>
  <c r="N489" i="9"/>
  <c r="M489" i="9" s="1"/>
  <c r="N361" i="9"/>
  <c r="M361" i="9" s="1"/>
  <c r="N246" i="9"/>
  <c r="M246" i="9" s="1"/>
  <c r="N146" i="9"/>
  <c r="M146" i="9" s="1"/>
  <c r="N65" i="9"/>
  <c r="M65" i="9" s="1"/>
  <c r="N449" i="9"/>
  <c r="M449" i="9" s="1"/>
  <c r="N404" i="9"/>
  <c r="M404" i="9" s="1"/>
  <c r="N162" i="9"/>
  <c r="M162" i="9" s="1"/>
  <c r="N136" i="9"/>
  <c r="M136" i="9" s="1"/>
  <c r="N115" i="9"/>
  <c r="M115" i="9" s="1"/>
  <c r="N86" i="9"/>
  <c r="M86" i="9" s="1"/>
  <c r="N82" i="9"/>
  <c r="M82" i="9" s="1"/>
  <c r="N78" i="9"/>
  <c r="M78" i="9" s="1"/>
  <c r="N48" i="9"/>
  <c r="M48" i="9" s="1"/>
  <c r="N528" i="9"/>
  <c r="M528" i="9" s="1"/>
  <c r="N431" i="9"/>
  <c r="M431" i="9" s="1"/>
  <c r="N424" i="9"/>
  <c r="M424" i="9" s="1"/>
  <c r="N340" i="9"/>
  <c r="M340" i="9" s="1"/>
  <c r="N291" i="9"/>
  <c r="M291" i="9" s="1"/>
  <c r="N256" i="9"/>
  <c r="M256" i="9" s="1"/>
  <c r="N234" i="9"/>
  <c r="M234" i="9" s="1"/>
  <c r="N214" i="9"/>
  <c r="M214" i="9" s="1"/>
  <c r="N58" i="9"/>
  <c r="M58" i="9" s="1"/>
  <c r="N499" i="9"/>
  <c r="M499" i="9" s="1"/>
  <c r="N469" i="9"/>
  <c r="M469" i="9" s="1"/>
  <c r="N462" i="9"/>
  <c r="M462" i="9" s="1"/>
  <c r="N438" i="9"/>
  <c r="M438" i="9" s="1"/>
  <c r="N434" i="9"/>
  <c r="M434" i="9" s="1"/>
  <c r="N413" i="9"/>
  <c r="M413" i="9" s="1"/>
  <c r="N343" i="9"/>
  <c r="M343" i="9" s="1"/>
  <c r="N294" i="9"/>
  <c r="M294" i="9" s="1"/>
  <c r="N284" i="9"/>
  <c r="M284" i="9" s="1"/>
  <c r="N259" i="9"/>
  <c r="M259" i="9" s="1"/>
  <c r="N245" i="9"/>
  <c r="M245" i="9" s="1"/>
  <c r="N230" i="9"/>
  <c r="M230" i="9" s="1"/>
  <c r="N226" i="9"/>
  <c r="M226" i="9" s="1"/>
  <c r="N192" i="9"/>
  <c r="M192" i="9" s="1"/>
  <c r="N142" i="9"/>
  <c r="M142" i="9" s="1"/>
  <c r="N124" i="9"/>
  <c r="M124" i="9" s="1"/>
  <c r="N112" i="9"/>
  <c r="M112" i="9" s="1"/>
  <c r="N13" i="9"/>
  <c r="M13" i="9" s="1"/>
  <c r="N14" i="9"/>
  <c r="M14" i="9" s="1"/>
  <c r="N506" i="9"/>
  <c r="M506" i="9" s="1"/>
  <c r="N486" i="9"/>
  <c r="M486" i="9" s="1"/>
  <c r="N267" i="9"/>
  <c r="M267" i="9" s="1"/>
  <c r="N238" i="9"/>
  <c r="M238" i="9" s="1"/>
  <c r="N189" i="9"/>
  <c r="M189" i="9" s="1"/>
  <c r="N6" i="9"/>
  <c r="M6" i="9" s="1"/>
  <c r="N509" i="9"/>
  <c r="M509" i="9" s="1"/>
  <c r="N502" i="9"/>
  <c r="M502" i="9" s="1"/>
  <c r="N458" i="9"/>
  <c r="M458" i="9" s="1"/>
  <c r="N416" i="9"/>
  <c r="M416" i="9" s="1"/>
  <c r="N402" i="9"/>
  <c r="M402" i="9" s="1"/>
  <c r="N368" i="9"/>
  <c r="M368" i="9" s="1"/>
  <c r="N332" i="9"/>
  <c r="M332" i="9" s="1"/>
  <c r="N311" i="9"/>
  <c r="M311" i="9" s="1"/>
  <c r="N304" i="9"/>
  <c r="M304" i="9" s="1"/>
  <c r="N287" i="9"/>
  <c r="M287" i="9" s="1"/>
  <c r="N270" i="9"/>
  <c r="M270" i="9" s="1"/>
  <c r="N213" i="9"/>
  <c r="M213" i="9" s="1"/>
  <c r="N178" i="9"/>
  <c r="M178" i="9" s="1"/>
  <c r="N134" i="9"/>
  <c r="M134" i="9" s="1"/>
  <c r="N104" i="9"/>
  <c r="M104" i="9" s="1"/>
  <c r="N50" i="9"/>
  <c r="M50" i="9" s="1"/>
  <c r="N5" i="9"/>
  <c r="M5" i="9" s="1"/>
  <c r="N31" i="9"/>
  <c r="M31" i="9" s="1"/>
  <c r="N410" i="9"/>
  <c r="M410" i="9" s="1"/>
  <c r="N312" i="9"/>
  <c r="M312" i="9" s="1"/>
  <c r="N210" i="9"/>
  <c r="M210" i="9" s="1"/>
  <c r="N530" i="9"/>
  <c r="M530" i="9" s="1"/>
  <c r="N512" i="9"/>
  <c r="M512" i="9" s="1"/>
  <c r="N508" i="9"/>
  <c r="M508" i="9" s="1"/>
  <c r="N437" i="9"/>
  <c r="M437" i="9" s="1"/>
  <c r="N398" i="9"/>
  <c r="M398" i="9" s="1"/>
  <c r="N352" i="9"/>
  <c r="M352" i="9" s="1"/>
  <c r="N342" i="9"/>
  <c r="M342" i="9" s="1"/>
  <c r="N314" i="9"/>
  <c r="M314" i="9" s="1"/>
  <c r="N262" i="9"/>
  <c r="M262" i="9" s="1"/>
  <c r="N258" i="9"/>
  <c r="M258" i="9" s="1"/>
  <c r="N248" i="9"/>
  <c r="M248" i="9" s="1"/>
  <c r="N229" i="9"/>
  <c r="M229" i="9" s="1"/>
  <c r="N181" i="9"/>
  <c r="M181" i="9" s="1"/>
  <c r="N174" i="9"/>
  <c r="M174" i="9" s="1"/>
  <c r="N141" i="9"/>
  <c r="M141" i="9" s="1"/>
  <c r="N130" i="9"/>
  <c r="M130" i="9" s="1"/>
  <c r="N111" i="9"/>
  <c r="M111" i="9" s="1"/>
  <c r="N84" i="9"/>
  <c r="M84" i="9" s="1"/>
  <c r="N46" i="9"/>
  <c r="M46" i="9" s="1"/>
  <c r="N19" i="9"/>
  <c r="M19" i="9" s="1"/>
  <c r="N55" i="9"/>
  <c r="M55" i="9" s="1"/>
  <c r="N539" i="9"/>
  <c r="M539" i="9" s="1"/>
  <c r="N484" i="9"/>
  <c r="M484" i="9" s="1"/>
  <c r="N460" i="9"/>
  <c r="M460" i="9" s="1"/>
  <c r="N436" i="9"/>
  <c r="M436" i="9" s="1"/>
  <c r="N8" i="9"/>
  <c r="M8" i="9" s="1"/>
  <c r="N203" i="9"/>
  <c r="M203" i="9" s="1"/>
  <c r="N503" i="9"/>
  <c r="M503" i="9" s="1"/>
  <c r="N288" i="9"/>
  <c r="M288" i="9" s="1"/>
  <c r="N268" i="9"/>
  <c r="M268" i="9" s="1"/>
  <c r="N360" i="9"/>
  <c r="M360" i="9" s="1"/>
  <c r="N243" i="9"/>
  <c r="M243" i="9" s="1"/>
  <c r="N232" i="9"/>
  <c r="M232" i="9" s="1"/>
  <c r="N154" i="9"/>
  <c r="M154" i="9" s="1"/>
  <c r="N74" i="9"/>
  <c r="M74" i="9" s="1"/>
  <c r="N44" i="9"/>
  <c r="M44" i="9" s="1"/>
  <c r="N32" i="9"/>
  <c r="M32" i="9" s="1"/>
  <c r="N16" i="9"/>
  <c r="M16" i="9" s="1"/>
  <c r="N12" i="9"/>
  <c r="M12" i="9" s="1"/>
  <c r="N252" i="9"/>
  <c r="M252" i="9" s="1"/>
  <c r="N527" i="9"/>
  <c r="M527" i="9" s="1"/>
  <c r="N483" i="9"/>
  <c r="M483" i="9" s="1"/>
  <c r="N426" i="9"/>
  <c r="M426" i="9" s="1"/>
  <c r="N202" i="9"/>
  <c r="M202" i="9" s="1"/>
  <c r="N29" i="9"/>
  <c r="M29" i="9" s="1"/>
  <c r="N363" i="9"/>
  <c r="M363" i="9" s="1"/>
  <c r="N235" i="9"/>
  <c r="M235" i="9" s="1"/>
  <c r="N127" i="9"/>
  <c r="M127" i="9" s="1"/>
  <c r="N474" i="9"/>
  <c r="M474" i="9" s="1"/>
  <c r="N427" i="9"/>
  <c r="M427" i="9" s="1"/>
  <c r="N285" i="9"/>
  <c r="M285" i="9" s="1"/>
  <c r="N223" i="9"/>
  <c r="M223" i="9" s="1"/>
  <c r="N220" i="9"/>
  <c r="M220" i="9" s="1"/>
  <c r="N330" i="9"/>
  <c r="M330" i="9" s="1"/>
  <c r="N300" i="9"/>
  <c r="M300" i="9" s="1"/>
  <c r="N272" i="9"/>
  <c r="M272" i="9" s="1"/>
  <c r="N355" i="9"/>
  <c r="M355" i="9" s="1"/>
  <c r="N253" i="9"/>
  <c r="M253" i="9" s="1"/>
  <c r="N180" i="9"/>
  <c r="M180" i="9" s="1"/>
  <c r="N107" i="9"/>
  <c r="M107" i="9" s="1"/>
  <c r="N451" i="9"/>
  <c r="M451" i="9" s="1"/>
  <c r="N66" i="9"/>
  <c r="M66" i="9" s="1"/>
  <c r="N480" i="9"/>
  <c r="M480" i="9" s="1"/>
  <c r="N429" i="9"/>
  <c r="M429" i="9" s="1"/>
  <c r="N378" i="9"/>
  <c r="M378" i="9" s="1"/>
  <c r="N354" i="9"/>
  <c r="M354" i="9" s="1"/>
  <c r="N325" i="9"/>
  <c r="M325" i="9" s="1"/>
  <c r="N205" i="9"/>
  <c r="M205" i="9" s="1"/>
  <c r="N172" i="9"/>
  <c r="M172" i="9" s="1"/>
  <c r="N151" i="9"/>
  <c r="M151" i="9" s="1"/>
  <c r="N148" i="9"/>
  <c r="M148" i="9" s="1"/>
  <c r="N122" i="9"/>
  <c r="M122" i="9" s="1"/>
  <c r="N98" i="9"/>
  <c r="M98" i="9" s="1"/>
  <c r="N69" i="9"/>
  <c r="M69" i="9" s="1"/>
  <c r="N496" i="9"/>
  <c r="M496" i="9" s="1"/>
  <c r="N339" i="9"/>
  <c r="M339" i="9" s="1"/>
  <c r="N322" i="9"/>
  <c r="M322" i="9" s="1"/>
  <c r="N522" i="9"/>
  <c r="M522" i="9" s="1"/>
  <c r="N464" i="9"/>
  <c r="M464" i="9" s="1"/>
  <c r="N435" i="9"/>
  <c r="M435" i="9" s="1"/>
  <c r="N418" i="9"/>
  <c r="M418" i="9" s="1"/>
  <c r="N399" i="9"/>
  <c r="M399" i="9" s="1"/>
  <c r="N365" i="9"/>
  <c r="M365" i="9" s="1"/>
  <c r="N335" i="9"/>
  <c r="M335" i="9" s="1"/>
  <c r="N328" i="9"/>
  <c r="M328" i="9" s="1"/>
  <c r="N194" i="9"/>
  <c r="M194" i="9" s="1"/>
  <c r="N175" i="9"/>
  <c r="M175" i="9" s="1"/>
  <c r="N125" i="9"/>
  <c r="M125" i="9" s="1"/>
  <c r="N109" i="9"/>
  <c r="M109" i="9" s="1"/>
  <c r="N79" i="9"/>
  <c r="M79" i="9" s="1"/>
  <c r="N72" i="9"/>
  <c r="M72" i="9" s="1"/>
  <c r="N477" i="9"/>
  <c r="M477" i="9" s="1"/>
  <c r="N461" i="9"/>
  <c r="M461" i="9" s="1"/>
  <c r="N255" i="9"/>
  <c r="M255" i="9" s="1"/>
  <c r="N83" i="9"/>
  <c r="M83" i="9" s="1"/>
  <c r="N535" i="9"/>
  <c r="M535" i="9" s="1"/>
  <c r="N479" i="9"/>
  <c r="M479" i="9" s="1"/>
  <c r="N447" i="9"/>
  <c r="M447" i="9" s="1"/>
  <c r="N421" i="9"/>
  <c r="M421" i="9" s="1"/>
  <c r="N357" i="9"/>
  <c r="M357" i="9" s="1"/>
  <c r="N331" i="9"/>
  <c r="M331" i="9" s="1"/>
  <c r="N308" i="9"/>
  <c r="M308" i="9" s="1"/>
  <c r="N298" i="9"/>
  <c r="M298" i="9" s="1"/>
  <c r="N282" i="9"/>
  <c r="M282" i="9" s="1"/>
  <c r="N237" i="9"/>
  <c r="M237" i="9" s="1"/>
  <c r="N227" i="9"/>
  <c r="M227" i="9" s="1"/>
  <c r="N211" i="9"/>
  <c r="M211" i="9" s="1"/>
  <c r="N197" i="9"/>
  <c r="M197" i="9" s="1"/>
  <c r="N131" i="9"/>
  <c r="M131" i="9" s="1"/>
  <c r="N128" i="9"/>
  <c r="M128" i="9" s="1"/>
  <c r="N101" i="9"/>
  <c r="M101" i="9" s="1"/>
  <c r="N75" i="9"/>
  <c r="M75" i="9" s="1"/>
  <c r="N52" i="9"/>
  <c r="M52" i="9" s="1"/>
  <c r="N42" i="9"/>
  <c r="M42" i="9" s="1"/>
  <c r="N26" i="9"/>
  <c r="M26" i="9" s="1"/>
  <c r="N543" i="9"/>
  <c r="M543" i="9" s="1"/>
  <c r="N525" i="9"/>
  <c r="M525" i="9" s="1"/>
  <c r="N495" i="9"/>
  <c r="M495" i="9" s="1"/>
  <c r="N471" i="9"/>
  <c r="M471" i="9" s="1"/>
  <c r="N432" i="9"/>
  <c r="M432" i="9" s="1"/>
  <c r="N364" i="9"/>
  <c r="M364" i="9" s="1"/>
  <c r="N319" i="9"/>
  <c r="M319" i="9" s="1"/>
  <c r="N316" i="9"/>
  <c r="M316" i="9" s="1"/>
  <c r="N301" i="9"/>
  <c r="M301" i="9" s="1"/>
  <c r="N271" i="9"/>
  <c r="M271" i="9" s="1"/>
  <c r="N247" i="9"/>
  <c r="M247" i="9" s="1"/>
  <c r="N244" i="9"/>
  <c r="M244" i="9" s="1"/>
  <c r="N208" i="9"/>
  <c r="M208" i="9" s="1"/>
  <c r="N138" i="9"/>
  <c r="M138" i="9" s="1"/>
  <c r="N108" i="9"/>
  <c r="M108" i="9" s="1"/>
  <c r="N63" i="9"/>
  <c r="M63" i="9" s="1"/>
  <c r="N60" i="9"/>
  <c r="M60" i="9" s="1"/>
  <c r="N45" i="9"/>
  <c r="M45" i="9" s="1"/>
  <c r="N15" i="9"/>
  <c r="M15" i="9" s="1"/>
  <c r="N394" i="9"/>
  <c r="M394" i="9" s="1"/>
  <c r="N351" i="9"/>
  <c r="M351" i="9" s="1"/>
  <c r="N348" i="9"/>
  <c r="M348" i="9" s="1"/>
  <c r="N333" i="9"/>
  <c r="M333" i="9" s="1"/>
  <c r="N303" i="9"/>
  <c r="M303" i="9" s="1"/>
  <c r="N279" i="9"/>
  <c r="M279" i="9" s="1"/>
  <c r="N276" i="9"/>
  <c r="M276" i="9" s="1"/>
  <c r="N240" i="9"/>
  <c r="M240" i="9" s="1"/>
  <c r="N170" i="9"/>
  <c r="M170" i="9" s="1"/>
  <c r="N140" i="9"/>
  <c r="M140" i="9" s="1"/>
  <c r="N95" i="9"/>
  <c r="M95" i="9" s="1"/>
  <c r="N92" i="9"/>
  <c r="M92" i="9" s="1"/>
  <c r="N77" i="9"/>
  <c r="M77" i="9" s="1"/>
  <c r="N47" i="9"/>
  <c r="M47" i="9" s="1"/>
  <c r="N23" i="9"/>
  <c r="M23" i="9" s="1"/>
  <c r="N20" i="9"/>
  <c r="M20" i="9" s="1"/>
  <c r="N490" i="9"/>
  <c r="M490" i="9" s="1"/>
  <c r="N415" i="9"/>
  <c r="M415" i="9" s="1"/>
  <c r="N397" i="9"/>
  <c r="M397" i="9" s="1"/>
  <c r="N375" i="9"/>
  <c r="M375" i="9" s="1"/>
  <c r="N372" i="9"/>
  <c r="M372" i="9" s="1"/>
  <c r="N336" i="9"/>
  <c r="M336" i="9" s="1"/>
  <c r="N266" i="9"/>
  <c r="M266" i="9" s="1"/>
  <c r="N236" i="9"/>
  <c r="M236" i="9" s="1"/>
  <c r="N191" i="9"/>
  <c r="M191" i="9" s="1"/>
  <c r="N188" i="9"/>
  <c r="M188" i="9" s="1"/>
  <c r="N173" i="9"/>
  <c r="M173" i="9" s="1"/>
  <c r="N143" i="9"/>
  <c r="M143" i="9" s="1"/>
  <c r="N119" i="9"/>
  <c r="M119" i="9" s="1"/>
  <c r="N116" i="9"/>
  <c r="M116" i="9" s="1"/>
  <c r="N80" i="9"/>
  <c r="M80" i="9" s="1"/>
  <c r="N10" i="9"/>
  <c r="M10" i="9" s="1"/>
  <c r="N519" i="9"/>
  <c r="M519" i="9" s="1"/>
  <c r="N487" i="9"/>
  <c r="M487" i="9" s="1"/>
  <c r="N455" i="9"/>
  <c r="M455" i="9" s="1"/>
  <c r="N423" i="9"/>
  <c r="M423" i="9" s="1"/>
  <c r="N391" i="9"/>
  <c r="M391" i="9" s="1"/>
  <c r="N359" i="9"/>
  <c r="M359" i="9" s="1"/>
  <c r="N356" i="9"/>
  <c r="M356" i="9" s="1"/>
  <c r="N327" i="9"/>
  <c r="M327" i="9" s="1"/>
  <c r="N324" i="9"/>
  <c r="M324" i="9" s="1"/>
  <c r="N295" i="9"/>
  <c r="M295" i="9" s="1"/>
  <c r="N292" i="9"/>
  <c r="M292" i="9" s="1"/>
  <c r="N263" i="9"/>
  <c r="M263" i="9" s="1"/>
  <c r="N260" i="9"/>
  <c r="M260" i="9" s="1"/>
  <c r="N231" i="9"/>
  <c r="M231" i="9" s="1"/>
  <c r="N228" i="9"/>
  <c r="M228" i="9" s="1"/>
  <c r="N199" i="9"/>
  <c r="M199" i="9" s="1"/>
  <c r="N196" i="9"/>
  <c r="M196" i="9" s="1"/>
  <c r="N167" i="9"/>
  <c r="M167" i="9" s="1"/>
  <c r="N164" i="9"/>
  <c r="M164" i="9" s="1"/>
  <c r="N135" i="9"/>
  <c r="M135" i="9" s="1"/>
  <c r="N132" i="9"/>
  <c r="M132" i="9" s="1"/>
  <c r="N103" i="9"/>
  <c r="M103" i="9" s="1"/>
  <c r="N100" i="9"/>
  <c r="M100" i="9" s="1"/>
  <c r="N71" i="9"/>
  <c r="M71" i="9" s="1"/>
  <c r="N68" i="9"/>
  <c r="M68" i="9" s="1"/>
  <c r="N39" i="9"/>
  <c r="M39" i="9" s="1"/>
  <c r="N36" i="9"/>
  <c r="M36" i="9" s="1"/>
  <c r="N7" i="9"/>
  <c r="M7" i="9" s="1"/>
  <c r="N4" i="9"/>
  <c r="M4" i="9" s="1"/>
  <c r="C2" i="9" l="1"/>
  <c r="C3" i="9"/>
  <c r="B2" i="9"/>
  <c r="D2" i="9"/>
  <c r="E2" i="9"/>
  <c r="F2" i="9"/>
  <c r="G2" i="9"/>
  <c r="H2" i="9"/>
  <c r="I2" i="9"/>
  <c r="J2" i="9"/>
  <c r="K2" i="9"/>
  <c r="L2" i="9"/>
  <c r="O2" i="9"/>
  <c r="P2" i="9"/>
  <c r="B3" i="9"/>
  <c r="D3" i="9"/>
  <c r="E3" i="9"/>
  <c r="F3" i="9"/>
  <c r="G3" i="9"/>
  <c r="H3" i="9"/>
  <c r="I3" i="9"/>
  <c r="J3" i="9"/>
  <c r="K3" i="9"/>
  <c r="L3" i="9"/>
  <c r="O3" i="9"/>
  <c r="P3" i="9"/>
  <c r="A2" i="9"/>
  <c r="A3" i="9"/>
  <c r="W27" i="8"/>
  <c r="Y27" i="8" s="1"/>
  <c r="W28" i="8"/>
  <c r="Y28" i="8" s="1"/>
  <c r="W29" i="8"/>
  <c r="Y29" i="8" s="1"/>
  <c r="W30" i="8"/>
  <c r="Y30" i="8" s="1"/>
  <c r="W31" i="8"/>
  <c r="Y31" i="8" s="1"/>
  <c r="W32" i="8"/>
  <c r="Y32" i="8" s="1"/>
  <c r="W33" i="8"/>
  <c r="Y33" i="8" s="1"/>
  <c r="W34" i="8"/>
  <c r="Y34" i="8" s="1"/>
  <c r="W35" i="8"/>
  <c r="Y35" i="8" s="1"/>
  <c r="W36" i="8"/>
  <c r="Y36" i="8" s="1"/>
  <c r="W26" i="8"/>
  <c r="Y26" i="8" s="1"/>
  <c r="N3" i="9" l="1"/>
  <c r="M3" i="9" s="1"/>
  <c r="N2" i="9"/>
  <c r="M2" i="9" s="1"/>
  <c r="W3" i="8"/>
  <c r="S4" i="8"/>
  <c r="T4" i="8"/>
  <c r="U4" i="8"/>
  <c r="V4" i="8"/>
  <c r="R4" i="8"/>
  <c r="W4" i="8" s="1"/>
  <c r="D24" i="8"/>
  <c r="O3" i="8"/>
  <c r="O4" i="8"/>
  <c r="O5" i="8"/>
  <c r="O6" i="8"/>
  <c r="O7" i="8"/>
  <c r="O8" i="8"/>
  <c r="O9" i="8"/>
  <c r="O10" i="8"/>
  <c r="O11" i="8"/>
  <c r="N12" i="8"/>
  <c r="M12" i="8"/>
  <c r="L12" i="8"/>
  <c r="O12" i="8" s="1"/>
  <c r="M13" i="8" s="1"/>
  <c r="R5" i="8" l="1"/>
  <c r="N13" i="8"/>
  <c r="L13" i="8"/>
  <c r="S5" i="8" l="1"/>
  <c r="T5" i="8" s="1"/>
  <c r="U5" i="8" s="1"/>
  <c r="V5" i="8" s="1"/>
  <c r="V6" i="8" l="1"/>
  <c r="W5" i="8"/>
  <c r="C556" i="2"/>
  <c r="C557" i="2"/>
  <c r="C89" i="2" l="1"/>
  <c r="C82" i="2"/>
  <c r="C73" i="2"/>
  <c r="C312" i="2"/>
  <c r="C300" i="2"/>
  <c r="C345" i="2"/>
  <c r="C332" i="2"/>
  <c r="C498" i="2"/>
  <c r="C473" i="2"/>
  <c r="C430" i="2"/>
  <c r="C106" i="2"/>
  <c r="C567" i="2"/>
  <c r="C555" i="2"/>
  <c r="C554" i="2"/>
  <c r="C558" i="2"/>
  <c r="C560" i="2"/>
  <c r="C562" i="2"/>
  <c r="C566" i="2"/>
  <c r="C178" i="2"/>
  <c r="C341" i="2"/>
  <c r="C346" i="2"/>
  <c r="C336" i="2"/>
  <c r="C333" i="2"/>
  <c r="C342" i="2"/>
  <c r="C343" i="2"/>
  <c r="C340" i="2"/>
  <c r="C334" i="2"/>
  <c r="C335" i="2"/>
  <c r="C90" i="2"/>
  <c r="C78" i="2"/>
  <c r="C99" i="2"/>
  <c r="C103" i="2"/>
  <c r="C380" i="2"/>
  <c r="C379" i="2"/>
  <c r="C378" i="2"/>
  <c r="C377" i="2"/>
  <c r="C376" i="2"/>
  <c r="C375" i="2"/>
  <c r="C374" i="2"/>
  <c r="C373" i="2"/>
  <c r="AW13" i="7" l="1"/>
  <c r="AV13" i="7"/>
  <c r="AU13" i="7"/>
  <c r="AT13" i="7"/>
  <c r="AS13" i="7"/>
  <c r="AR13" i="7"/>
  <c r="AN13" i="7"/>
  <c r="AM13" i="7"/>
  <c r="AL13" i="7"/>
  <c r="Z13" i="7"/>
  <c r="AO13" i="7" l="1"/>
  <c r="AQ13" i="7"/>
  <c r="AP13" i="7"/>
  <c r="AW12" i="7" l="1"/>
  <c r="AV12" i="7"/>
  <c r="AU12" i="7"/>
  <c r="AT12" i="7"/>
  <c r="AS12" i="7"/>
  <c r="AR12" i="7"/>
  <c r="AL12" i="7"/>
  <c r="Z12" i="7"/>
  <c r="AO12" i="7" s="1"/>
  <c r="AW11" i="7"/>
  <c r="AV11" i="7"/>
  <c r="AU11" i="7"/>
  <c r="AT11" i="7"/>
  <c r="AS11" i="7"/>
  <c r="AR11" i="7"/>
  <c r="AL11" i="7"/>
  <c r="Z11" i="7"/>
  <c r="AW10" i="7"/>
  <c r="AV10" i="7"/>
  <c r="AU10" i="7"/>
  <c r="AT10" i="7"/>
  <c r="AS10" i="7"/>
  <c r="AR10" i="7"/>
  <c r="AQ10" i="7"/>
  <c r="AP10" i="7"/>
  <c r="AN10" i="7"/>
  <c r="AL10" i="7"/>
  <c r="Z10" i="7"/>
  <c r="AO10" i="7" s="1"/>
  <c r="AW9" i="7"/>
  <c r="AV9" i="7"/>
  <c r="AU9" i="7"/>
  <c r="AT9" i="7"/>
  <c r="AS9" i="7"/>
  <c r="AR9" i="7"/>
  <c r="AQ9" i="7"/>
  <c r="AL9" i="7"/>
  <c r="Z9" i="7"/>
  <c r="AO9" i="7" s="1"/>
  <c r="AW8" i="7"/>
  <c r="AV8" i="7"/>
  <c r="AU8" i="7"/>
  <c r="AT8" i="7"/>
  <c r="AS8" i="7"/>
  <c r="AR8" i="7"/>
  <c r="AQ8" i="7"/>
  <c r="AP8" i="7"/>
  <c r="AO8" i="7"/>
  <c r="AN8" i="7"/>
  <c r="AL8" i="7"/>
  <c r="Z8" i="7"/>
  <c r="AM8" i="7" s="1"/>
  <c r="AW7" i="7"/>
  <c r="AV7" i="7"/>
  <c r="AU7" i="7"/>
  <c r="AT7" i="7"/>
  <c r="AS7" i="7"/>
  <c r="AR7" i="7"/>
  <c r="AQ7" i="7"/>
  <c r="AP7" i="7"/>
  <c r="AO7" i="7"/>
  <c r="AN7" i="7"/>
  <c r="AL7" i="7"/>
  <c r="Z7" i="7"/>
  <c r="AM7" i="7" s="1"/>
  <c r="AW6" i="7"/>
  <c r="AV6" i="7"/>
  <c r="AU6" i="7"/>
  <c r="AT6" i="7"/>
  <c r="AS6" i="7"/>
  <c r="AR6" i="7"/>
  <c r="AQ6" i="7"/>
  <c r="AP6" i="7"/>
  <c r="AO6" i="7"/>
  <c r="AN6" i="7"/>
  <c r="AL6" i="7"/>
  <c r="Z6" i="7"/>
  <c r="AM6" i="7" s="1"/>
  <c r="AW5" i="7"/>
  <c r="AV5" i="7"/>
  <c r="AU5" i="7"/>
  <c r="AT5" i="7"/>
  <c r="AS5" i="7"/>
  <c r="AR5" i="7"/>
  <c r="AQ5" i="7"/>
  <c r="AP5" i="7"/>
  <c r="AO5" i="7"/>
  <c r="AN5" i="7"/>
  <c r="AL5" i="7"/>
  <c r="Z5" i="7"/>
  <c r="AM5" i="7" s="1"/>
  <c r="AW4" i="7"/>
  <c r="AV4" i="7"/>
  <c r="AU4" i="7"/>
  <c r="AT4" i="7"/>
  <c r="AS4" i="7"/>
  <c r="AR4" i="7"/>
  <c r="AQ4" i="7"/>
  <c r="AP4" i="7"/>
  <c r="AO4" i="7"/>
  <c r="AN4" i="7"/>
  <c r="AL4" i="7"/>
  <c r="Z4" i="7"/>
  <c r="AM4" i="7" s="1"/>
  <c r="AW3" i="7"/>
  <c r="AV3" i="7"/>
  <c r="AU3" i="7"/>
  <c r="AT3" i="7"/>
  <c r="AS3" i="7"/>
  <c r="AR3" i="7"/>
  <c r="AQ3" i="7"/>
  <c r="AP3" i="7"/>
  <c r="AO3" i="7"/>
  <c r="AL3" i="7"/>
  <c r="Z3" i="7"/>
  <c r="AM3" i="7" s="1"/>
  <c r="AW2" i="7"/>
  <c r="AV2" i="7"/>
  <c r="AU2" i="7"/>
  <c r="AT2" i="7"/>
  <c r="AS2" i="7"/>
  <c r="AR2" i="7"/>
  <c r="AQ2" i="7"/>
  <c r="AP2" i="7"/>
  <c r="AL2" i="7"/>
  <c r="Z2" i="7"/>
  <c r="AO2" i="7" s="1"/>
  <c r="C553" i="2"/>
  <c r="C552" i="2"/>
  <c r="C551" i="2"/>
  <c r="C550" i="2"/>
  <c r="C549" i="2"/>
  <c r="C548" i="2"/>
  <c r="C547" i="2"/>
  <c r="C546" i="2"/>
  <c r="C545" i="2"/>
  <c r="AQ11" i="7" l="1"/>
  <c r="AP11" i="7"/>
  <c r="AP12" i="7"/>
  <c r="AP9" i="7"/>
  <c r="AN3" i="7"/>
  <c r="AM9" i="7"/>
  <c r="AM11" i="7"/>
  <c r="AN9" i="7"/>
  <c r="AN11" i="7"/>
  <c r="AO11" i="7"/>
  <c r="AQ12" i="7"/>
  <c r="AM10" i="7"/>
  <c r="AN2" i="7"/>
  <c r="AM2" i="7"/>
  <c r="AM12" i="7"/>
  <c r="AN12" i="7"/>
  <c r="C3" i="2" l="1"/>
  <c r="C5" i="2" l="1"/>
  <c r="C2" i="2"/>
  <c r="Q268" i="2"/>
  <c r="Q580" i="2" s="1"/>
  <c r="Q274" i="2"/>
  <c r="C290" i="2" l="1"/>
  <c r="C28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Glenn Fawcett</author>
  </authors>
  <commentList>
    <comment ref="A1" authorId="0" shapeId="0" xr:uid="{B6A4BFF6-B92F-4603-A082-237F3E3D80D4}">
      <text>
        <r>
          <rPr>
            <b/>
            <sz val="9"/>
            <color indexed="81"/>
            <rFont val="Tahoma"/>
            <family val="2"/>
          </rPr>
          <t>Any unique project reference ID</t>
        </r>
        <r>
          <rPr>
            <sz val="9"/>
            <color indexed="81"/>
            <rFont val="Tahoma"/>
            <family val="2"/>
          </rPr>
          <t xml:space="preserve">
</t>
        </r>
      </text>
    </comment>
    <comment ref="F1" authorId="0" shapeId="0" xr:uid="{EA5A45AF-F397-462F-9ABE-30B5F23A1C3C}">
      <text>
        <r>
          <rPr>
            <sz val="9"/>
            <color indexed="81"/>
            <rFont val="Tahoma"/>
            <family val="2"/>
          </rPr>
          <t xml:space="preserve">Programs cover many sites, can be recurrent (e.g. Road Resurfacing) and generally relate to R&amp;R of existing assets
</t>
        </r>
      </text>
    </comment>
    <comment ref="Y1" authorId="0" shapeId="0" xr:uid="{CD022484-BFD1-4C58-85BA-7C2FF134EA42}">
      <text>
        <r>
          <rPr>
            <b/>
            <sz val="9"/>
            <color indexed="81"/>
            <rFont val="Tahoma"/>
            <family val="2"/>
          </rPr>
          <t xml:space="preserve">For ongoing/committed projects, name funding povider if donor (e.g. ADB) or private </t>
        </r>
      </text>
    </comment>
    <comment ref="A361" authorId="0" shapeId="0" xr:uid="{16D78F50-55DC-49CB-867D-15A4B917A0B0}">
      <text>
        <r>
          <rPr>
            <b/>
            <sz val="9"/>
            <color indexed="81"/>
            <rFont val="Tahoma"/>
            <family val="2"/>
          </rPr>
          <t>Added from Study line abve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Glenn Fawcett</author>
  </authors>
  <commentList>
    <comment ref="A1" authorId="0" shapeId="0" xr:uid="{96EBE111-3361-497B-BBC3-D3420BCABA4C}">
      <text>
        <r>
          <rPr>
            <b/>
            <sz val="9"/>
            <color indexed="81"/>
            <rFont val="Tahoma"/>
            <family val="2"/>
          </rPr>
          <t>Any unique project reference ID</t>
        </r>
        <r>
          <rPr>
            <sz val="9"/>
            <color indexed="81"/>
            <rFont val="Tahoma"/>
            <family val="2"/>
          </rPr>
          <t xml:space="preserve">
</t>
        </r>
      </text>
    </comment>
    <comment ref="F1" authorId="0" shapeId="0" xr:uid="{6FE4C135-517C-4784-BEB5-33F92D9829D8}">
      <text>
        <r>
          <rPr>
            <sz val="9"/>
            <color indexed="81"/>
            <rFont val="Tahoma"/>
            <family val="2"/>
          </rPr>
          <t xml:space="preserve">Programs cover many sites, can be recurrent (e.g. Road Resurfacing) and generally relate to R&amp;R of existing assets
</t>
        </r>
      </text>
    </comment>
    <comment ref="Y1" authorId="0" shapeId="0" xr:uid="{BF2F5D9A-C5E5-4A0C-9D94-05CE34BE3C83}">
      <text>
        <r>
          <rPr>
            <b/>
            <sz val="9"/>
            <color indexed="81"/>
            <rFont val="Tahoma"/>
            <family val="2"/>
          </rPr>
          <t xml:space="preserve">For ongoing/committed projects, name funding povider if donor (e.g. ADB) or private </t>
        </r>
      </text>
    </comment>
  </commentList>
</comments>
</file>

<file path=xl/sharedStrings.xml><?xml version="1.0" encoding="utf-8"?>
<sst xmlns="http://schemas.openxmlformats.org/spreadsheetml/2006/main" count="11519" uniqueCount="1982">
  <si>
    <t>Proj. Ref.</t>
  </si>
  <si>
    <t>Budget</t>
  </si>
  <si>
    <t>External Funding MCA</t>
  </si>
  <si>
    <t>Sector Code</t>
  </si>
  <si>
    <t>Project Type</t>
  </si>
  <si>
    <t>PgM Hdr?</t>
  </si>
  <si>
    <t>Line Ministry</t>
  </si>
  <si>
    <t>Budget Unit</t>
  </si>
  <si>
    <t>Lead</t>
  </si>
  <si>
    <t>Program Name</t>
  </si>
  <si>
    <t>Project Name</t>
  </si>
  <si>
    <t>Brief Description</t>
  </si>
  <si>
    <t>Division (Beneficiary)</t>
  </si>
  <si>
    <t>Province (Location of Work)</t>
  </si>
  <si>
    <t>Project Sourced From</t>
  </si>
  <si>
    <t>Lifecycle Status</t>
  </si>
  <si>
    <t>Latest Estimate ($)</t>
  </si>
  <si>
    <t>Curr.</t>
  </si>
  <si>
    <t>Estimate Quality</t>
  </si>
  <si>
    <t>Cap. Bud.</t>
  </si>
  <si>
    <t>Gov.Grant</t>
  </si>
  <si>
    <t>Donor</t>
  </si>
  <si>
    <t>Com'cial</t>
  </si>
  <si>
    <t>Multilateral</t>
  </si>
  <si>
    <t>Funding from</t>
  </si>
  <si>
    <t>Notes</t>
  </si>
  <si>
    <t>Added by</t>
  </si>
  <si>
    <t xml:space="preserve">Sourced from </t>
  </si>
  <si>
    <t>W11</t>
  </si>
  <si>
    <t>ON</t>
  </si>
  <si>
    <t>Water</t>
  </si>
  <si>
    <t>Upgrade</t>
  </si>
  <si>
    <t>No</t>
  </si>
  <si>
    <t>MPW</t>
  </si>
  <si>
    <t>WAF</t>
  </si>
  <si>
    <t>DoWS</t>
  </si>
  <si>
    <t xml:space="preserve">Waste Water Treatment Plant Upgrade Programe </t>
  </si>
  <si>
    <t>Upgrade of Natabua WWTP</t>
  </si>
  <si>
    <t>Upgrade of Natabua WWTP to IDEA and SBR Hybrid Process in order to meet the required effluent dicharge quality</t>
  </si>
  <si>
    <t>Western</t>
  </si>
  <si>
    <t>Ba</t>
  </si>
  <si>
    <t>P&amp;D</t>
  </si>
  <si>
    <t>Appraising</t>
  </si>
  <si>
    <t>FJD</t>
  </si>
  <si>
    <t xml:space="preserve"> Fair </t>
  </si>
  <si>
    <t xml:space="preserve">X </t>
  </si>
  <si>
    <t>X</t>
  </si>
  <si>
    <t>JK</t>
  </si>
  <si>
    <t>WAF Wastewater Operational Dasboard</t>
  </si>
  <si>
    <t>W12</t>
  </si>
  <si>
    <t>Yes</t>
  </si>
  <si>
    <t>Water Distribution Programme (Suva- Nausori Supply Scheme)</t>
  </si>
  <si>
    <t>Replacement &amp; Augmentation of Distribution Mains</t>
  </si>
  <si>
    <t>This programme will involve the replacement &amp; upgrading of WAF's distribution water pipelines that’s have aged and are subject to frequent burst/undersized which leads to major disruption Suva-Nausori water supply system</t>
  </si>
  <si>
    <t>Central</t>
  </si>
  <si>
    <t>Serua</t>
  </si>
  <si>
    <t>JV</t>
  </si>
  <si>
    <t>Water &amp; Waste Water Master Plan - Greater Suva Area</t>
  </si>
  <si>
    <t>W13</t>
  </si>
  <si>
    <t>1W</t>
  </si>
  <si>
    <t>Water Sources WTP Programme (Nadi-Lautoka  Supply Scheme)</t>
  </si>
  <si>
    <t>Trunk Main Augmentations</t>
  </si>
  <si>
    <t>This programme will involve the replacement &amp; upgrading of WAF's Critical bulk water pipelines that’s have aged and are subject to frequent burst which leads to major disruption Nadi-lautoka water supply system</t>
  </si>
  <si>
    <t>Dossier</t>
  </si>
  <si>
    <t>Budgeting</t>
  </si>
  <si>
    <t>Nadi-Lautoka Regional Water Supply Scheme Master Plan</t>
  </si>
  <si>
    <t>W14</t>
  </si>
  <si>
    <t xml:space="preserve">Waste Water Treatment Plant Upgrade Programme </t>
  </si>
  <si>
    <t>Upgrade of Navakai WWTP</t>
  </si>
  <si>
    <t>Upgrade of Navakai WWTP to IDEA treatment Process in order to meet the required effluent dicharge quality</t>
  </si>
  <si>
    <t>W15</t>
  </si>
  <si>
    <t>Nadi/Lautoka Water Treatment Plant Augmentation</t>
  </si>
  <si>
    <t>This works will include upgrading and increasing treatment capacity of the  major water treatment plants in the the Nadi-lautoka system.</t>
  </si>
  <si>
    <t>Planning</t>
  </si>
  <si>
    <t>W16</t>
  </si>
  <si>
    <t>New</t>
  </si>
  <si>
    <t>Augmentations on Potential Water Sources</t>
  </si>
  <si>
    <t>Feasibilty study &amp; design of new water sources within the Nadi-Lautoka system</t>
  </si>
  <si>
    <t>W17</t>
  </si>
  <si>
    <t>Water Sources &amp; Water Treatment Plant Programme (Northern Division)</t>
  </si>
  <si>
    <t>Matani Raw Water Source</t>
  </si>
  <si>
    <t xml:space="preserve">This projects will include Feasilbility, Design, land acquistion, Raw Water Intake, Access Road, Raw Water Mains, 4ML Reservoir &amp; WTP for Matani </t>
  </si>
  <si>
    <t>Northern</t>
  </si>
  <si>
    <t>Macuata</t>
  </si>
  <si>
    <t>Master Plan for Labasa Regional Water Supply</t>
  </si>
  <si>
    <t>W18</t>
  </si>
  <si>
    <t>Reservoir Augmentations</t>
  </si>
  <si>
    <t>This works will incude installation &amp; commisioning of new water tanks to increase storage capicity and refurbishment works on the existing reservoirs in the Nadi-lautoka water supply system</t>
  </si>
  <si>
    <t>W19</t>
  </si>
  <si>
    <t>Renew</t>
  </si>
  <si>
    <t>NRW Programme (Suva- Nausori Water Supply Scheme)</t>
  </si>
  <si>
    <t>Meter , PRV &amp; Air Valve Replacement Programme</t>
  </si>
  <si>
    <t>Project involves the installation of flow meters, pressure regulating valves and Air valve inorder to implement efficient pressurement management within the system.</t>
  </si>
  <si>
    <t>W20</t>
  </si>
  <si>
    <t>Water Distribution Programme (Nadi-Sigatoka Water Supply Scheme)</t>
  </si>
  <si>
    <t xml:space="preserve">Trunk Mains and Major Reticulation </t>
  </si>
  <si>
    <t>Design &amp; Construction works to install new raw water trunk mains &amp; clear water reticluation mains</t>
  </si>
  <si>
    <t>Nadroga/Navosa</t>
  </si>
  <si>
    <t>Greater Western Division - Nadi - Sigatoka Water Supply Master Plan</t>
  </si>
  <si>
    <t>W21</t>
  </si>
  <si>
    <t>Replacement &amp; Augmentation of Structurally Weak and Undersized Mains</t>
  </si>
  <si>
    <t>This programme will involve the replacement &amp; upgrading of WAF's water pipelines that’s have aged and are subject to frequent burst which leads to major disruption Nadi-lautoka water supply system</t>
  </si>
  <si>
    <t>W22</t>
  </si>
  <si>
    <t>NRW Programme (Nadi-Lautoka Water Supply Scheme)</t>
  </si>
  <si>
    <t>W23</t>
  </si>
  <si>
    <t>Water Sources &amp; Water Treatment Plant (Sigatoka Water Supply Scheme)</t>
  </si>
  <si>
    <t>Matovo WTP &amp; Pump Upgrades</t>
  </si>
  <si>
    <t>This works will include upgrading and increasing treatment capacity of the Matovo treatment plant together with upgrading the raw and clear water pumps</t>
  </si>
  <si>
    <t>Sigatoka Regional Water Supply Scheme Master Plan</t>
  </si>
  <si>
    <t>W24</t>
  </si>
  <si>
    <t>Water Distribution Programme (Ba/Lautoka)</t>
  </si>
  <si>
    <t>Water reticulation extension</t>
  </si>
  <si>
    <t>Proposed reticulation extension of 129km of DN100</t>
  </si>
  <si>
    <t>Greater Western Division - Ba - Lautoka Water Supply Master Plan</t>
  </si>
  <si>
    <t>W25</t>
  </si>
  <si>
    <t>Upgrade of Namara WWTP</t>
  </si>
  <si>
    <t>Upgrade of Namara WWTP to Trickling Filter Plant Downstream of Anaerobic Lagoons with PETRO configuration in order to meet the required effluent discharge quality</t>
  </si>
  <si>
    <t>W26</t>
  </si>
  <si>
    <t>Water Distribution Programme (Suva- Nausori Water Supply Scheme)</t>
  </si>
  <si>
    <t>Rewa River Water Supply Servicing Strategy</t>
  </si>
  <si>
    <t>This projects involves the connection of RRWS system to the Wainibuku &amp; Raralevu Reservoir inlets and water mains extension to Viria Village, Naqali, Waitolu till Sawani.</t>
  </si>
  <si>
    <t>W27</t>
  </si>
  <si>
    <t>Water Distribution Programme (Korovou/Rakiraki)</t>
  </si>
  <si>
    <t>Water Reticulation Extension</t>
  </si>
  <si>
    <t>Proposed water reticulation extension DN100, DN150 &amp; DN200</t>
  </si>
  <si>
    <t>Tailevu</t>
  </si>
  <si>
    <t>Greater Eastern Division - Korovou to Rakiraki Water Supply Master Plan</t>
  </si>
  <si>
    <t>W28</t>
  </si>
  <si>
    <t>Water Distribution Programme (Northern Division)</t>
  </si>
  <si>
    <t>Replacement &amp; Augmentation of AC Distribution mains for the Labasa Water Supply System</t>
  </si>
  <si>
    <t>This programme will involve the replacement of WAF's existing AC water pipelines which is a health risk and is also subject to frequent burst which leads to major disruptions</t>
  </si>
  <si>
    <t>W29</t>
  </si>
  <si>
    <t>Increasing Storage Capacity - Flagstaff, Nasinu, Wainibuku &amp; Tacirua)</t>
  </si>
  <si>
    <t>This works will incude installation &amp; commisioning of new water tanks to increase storage capicity at the existing reservoir sites</t>
  </si>
  <si>
    <t>W30</t>
  </si>
  <si>
    <t>Replacement &amp; Augmentation of Trunk Mains</t>
  </si>
  <si>
    <t>This programme will involve the replacement &amp; upgrading of WAF's Critical bulk water pipelines that’s have aged and are subject to frequent burst which leads to major disruption Suva-Nausori water supply system</t>
  </si>
  <si>
    <t>W31</t>
  </si>
  <si>
    <t>Water Sources &amp; Water Treatment Plant Programme (Nadi-Sigatoka Water Supply Scheme)</t>
  </si>
  <si>
    <t>Votualevu Raw Water &amp; Tuva WTP Package Plant</t>
  </si>
  <si>
    <t>Project Includes:
1)Tuva Water Treatment Plant (3.5ML/day) &amp; Raw Water PS
2)Votualevu Raw Water Source &amp; WTP</t>
  </si>
  <si>
    <t>W32</t>
  </si>
  <si>
    <t>SCADA Automation Programme (Nadi-Lautoka Supply Scheme)</t>
  </si>
  <si>
    <t>Augmentations for Rehabilitation of SCADA Systems in Nadi/Lautoka Region</t>
  </si>
  <si>
    <t xml:space="preserve">Project will involve rehabilitation of Automation &amp; controls inorder to effective control and monitor the major nadi-lautoka water distribution system </t>
  </si>
  <si>
    <t>W33</t>
  </si>
  <si>
    <t>Rural Water Supply Scheme Northern (New)</t>
  </si>
  <si>
    <t>Installation of new reservoir, water treatment and  water reticulation mains</t>
  </si>
  <si>
    <t xml:space="preserve">The project involves the design, construction reservoir, water treatment and  water reticulation mains for rural villages, schools, settlements in the Northen Eastern Division
</t>
  </si>
  <si>
    <t>SR</t>
  </si>
  <si>
    <t xml:space="preserve">WAF Rural PSIP Project </t>
  </si>
  <si>
    <t>W34</t>
  </si>
  <si>
    <t>Water Sources &amp; Water Treatment Plant Programme (Suva- Nausori Water Supply Scheme)</t>
  </si>
  <si>
    <t>Upgrading Waila &amp; Tamavua WTPs</t>
  </si>
  <si>
    <t>This works will include upgrading and increasing treatment capacity of the two (2) major water treatment plants in the the suva-nausori system.</t>
  </si>
  <si>
    <t>W35</t>
  </si>
  <si>
    <t>Study</t>
  </si>
  <si>
    <t>Conditional Assessment of Water Mains (Suva-Nausori)</t>
  </si>
  <si>
    <t>Project will involve feasibility studies and assesement of WAF's existing water mains in the suva-nausori system</t>
  </si>
  <si>
    <t>W36</t>
  </si>
  <si>
    <t xml:space="preserve">Rural Water Supply Scheme Western </t>
  </si>
  <si>
    <t>The project involves the design, construction reservoir, water treatment and  water reticulation mains for rural villages, schools, settlements in the Western Division</t>
  </si>
  <si>
    <t>MC</t>
  </si>
  <si>
    <t>W37</t>
  </si>
  <si>
    <t>Upgrade of Naboro WWTP</t>
  </si>
  <si>
    <t>Upgrade of Naboro WWTP to Convert oxidation ditch to anoxic tank with downstream bioreactor and new clarifier in order to meet the required effluent dicharge quality</t>
  </si>
  <si>
    <t>W38</t>
  </si>
  <si>
    <t>Upgrade of Olosara WWTP</t>
  </si>
  <si>
    <t>Upgrade of Olosara WWTP to Activated Sludge on order to meet the required effluent dicharge quality</t>
  </si>
  <si>
    <t>Namosi</t>
  </si>
  <si>
    <t>W39</t>
  </si>
  <si>
    <t>Upgrade of Pacific Harbour WWTP</t>
  </si>
  <si>
    <t>Upgrade of Pacific Harbour WWTP to Combined Trickling Filter and Activated Sludge in order to meet the required effluent dicharge quality</t>
  </si>
  <si>
    <t>W40</t>
  </si>
  <si>
    <t>Upgrade of Votua WWTP</t>
  </si>
  <si>
    <t>Upgrade of Votua WWTP to Activated Sludge in order to meet the required effluent dicharge quality</t>
  </si>
  <si>
    <t>W41</t>
  </si>
  <si>
    <t xml:space="preserve">Proposed trunk mains </t>
  </si>
  <si>
    <t xml:space="preserve">Design &amp; Construction works to install new raw water trunk mains </t>
  </si>
  <si>
    <t>W42</t>
  </si>
  <si>
    <t>Water Distribution Programme (Sigatoka)</t>
  </si>
  <si>
    <t>Proposed reservoirs</t>
  </si>
  <si>
    <t>This works will incude installation &amp; commisioning of new water tanks/reservoirs to increase storage capicity</t>
  </si>
  <si>
    <t>W43</t>
  </si>
  <si>
    <t>Refurbishment of Reservoirs for Labasa Water Supply</t>
  </si>
  <si>
    <t>This works will refurbishment works on the existing reservoirs in the labasa water supply system</t>
  </si>
  <si>
    <t>W44</t>
  </si>
  <si>
    <t>NRW Programme (Northern Division)</t>
  </si>
  <si>
    <t>Valve &amp; Meter Replacement Programmes</t>
  </si>
  <si>
    <t>W45</t>
  </si>
  <si>
    <t>Water Distribution Programme (Ba/Tavua)</t>
  </si>
  <si>
    <t>Proposed water reticulation extension DN100 &amp; DN150</t>
  </si>
  <si>
    <t>Greater Western Division - Ba - Tavua Master Plan</t>
  </si>
  <si>
    <t>W46</t>
  </si>
  <si>
    <t xml:space="preserve">Teidamu WTP </t>
  </si>
  <si>
    <t>This works will include design &amp; construction of water treatment plant for Ba -Lautoka system gap</t>
  </si>
  <si>
    <t>W47</t>
  </si>
  <si>
    <t>Non-Revenue Water (Sigatoka Water Supply Scheme)</t>
  </si>
  <si>
    <t>Meter Replacement Programme</t>
  </si>
  <si>
    <t>Project involves the installation of flow meters to reduce NRW in the system</t>
  </si>
  <si>
    <t>W48</t>
  </si>
  <si>
    <t>Design &amp; Construction of Water Treatment Package Plant</t>
  </si>
  <si>
    <t>This projects will include Design, land acquistion, and installation of the following: 
1) 5MLD Water Treatment Packaged Plant with a 5MLD Reservoir at Benau Water treatment Plant.
2) Design and Upgrade WTP for Seaqaqa Water Supply Scheme
3) Design and Upgrade WTP for Dreketi Water Supply Scheme</t>
  </si>
  <si>
    <t>W49</t>
  </si>
  <si>
    <t>Pump Stations &amp; Reservoirs</t>
  </si>
  <si>
    <t>Design &amp; Construction works for the installation &amp; commisioning of new water tanks to increase storage capicity and pump stations</t>
  </si>
  <si>
    <t>W50</t>
  </si>
  <si>
    <t>Upgrade of ACS WWTP</t>
  </si>
  <si>
    <t>Upgrade of ACS WWTP to Combined Trickling Filter and Activated Sludge in order to meet the required effluent dicharge quality</t>
  </si>
  <si>
    <t>Rewa</t>
  </si>
  <si>
    <t>W51</t>
  </si>
  <si>
    <t>Rural Water Supply Scheme Central Eastern (Upgrade)</t>
  </si>
  <si>
    <t>Upgrade of reservoir, water treatment and  water reticulation mains</t>
  </si>
  <si>
    <t xml:space="preserve">The project involves the upgrade of reservoir, water treatment and  water reticulation mains for rural villages, schools, settlements  in the Central Eastern Division
</t>
  </si>
  <si>
    <t>Central/Eastern</t>
  </si>
  <si>
    <t>LC</t>
  </si>
  <si>
    <t>W52</t>
  </si>
  <si>
    <t>SCADA Automation Programme (Suva- Nausori Water Supply Scheme)</t>
  </si>
  <si>
    <t>SCADA for Reservoirs, Water Treatment Plant's, Pump Stations &amp; Valve Operations</t>
  </si>
  <si>
    <t xml:space="preserve">Project will involve instatllation of Automation &amp; controls inorder to effective control and monitor the major suva-nausori water distribution system </t>
  </si>
  <si>
    <t>W53</t>
  </si>
  <si>
    <t>Water Sources &amp; Water Treatment Plant (Sigatoka)</t>
  </si>
  <si>
    <t>W54</t>
  </si>
  <si>
    <t>SCADA Automation Programme (Northern Division)</t>
  </si>
  <si>
    <t xml:space="preserve">Project will involve instatllation of Automation &amp; controls inorder to effective control and monitor the major Labasa water distribution system </t>
  </si>
  <si>
    <t>W55</t>
  </si>
  <si>
    <t>Water Source &amp; Water Treatment Plant Programme (Naboro)</t>
  </si>
  <si>
    <t>Wainadoi River Intake and WTP</t>
  </si>
  <si>
    <t>Preliminary study, design and construction of Wainadoi River Intake, new raw water gravity main, raw water pumping Main and Wainadoi WTP Upgrade to 2.2 MLD Design Capcity (includes PS but excludes 0.25ML treated water storage tank)</t>
  </si>
  <si>
    <t xml:space="preserve">Suva/Nausori - Deuba Water Reticulation Gap Master Plan </t>
  </si>
  <si>
    <t>W56</t>
  </si>
  <si>
    <t>Water Distribution Programme (Sigatoka Water Supply Scheme)</t>
  </si>
  <si>
    <t>Proposed pipe upgrade works</t>
  </si>
  <si>
    <t>This programme will involve the replacement &amp; upgrading of WAF's water pipelines that’s have aged and are subject to frequent burst which leads to major disruption Sigatoka water supply system</t>
  </si>
  <si>
    <t>W57</t>
  </si>
  <si>
    <t>Rural Water Supply Scheme Central Eastern (New)</t>
  </si>
  <si>
    <t xml:space="preserve">The project involves the design, construction reservoir, water treatment and  water reticulation mains, EPS and desalination plant for rural villages, schools, settlements  in the Central Eastern Division
</t>
  </si>
  <si>
    <t>W58</t>
  </si>
  <si>
    <t>New Reservoir Tanks for Naiyala &amp; Bucalevu</t>
  </si>
  <si>
    <t xml:space="preserve">Design &amp; Construction works for the installation &amp; commisioning of new water tanks to increase storage capicity </t>
  </si>
  <si>
    <t>W59</t>
  </si>
  <si>
    <t>Singatoka Water Reticulation Expansion</t>
  </si>
  <si>
    <t xml:space="preserve">Design &amp; Construction works to install new water reticulation extension within sigatoka </t>
  </si>
  <si>
    <t>W60</t>
  </si>
  <si>
    <t>Water Sources &amp; Water Treatment Plant (Nabouwalu)</t>
  </si>
  <si>
    <t>Nabouwalu WTP and Intake</t>
  </si>
  <si>
    <t>This project will include the installation &amp; construction of new water treatment package plant for Nabouwalu and raw water and treated water pipeworks</t>
  </si>
  <si>
    <t>W61</t>
  </si>
  <si>
    <t>Naboro Weir Upgrade, WTP &amp; PS Upgrades</t>
  </si>
  <si>
    <t>Naboro Raw Water Weir Upgrade, Naboro WTP Upgrades to 2.2 MLD Design Capacity (includes earthworks, PS but excludes 0.5ML treated water storage tank)</t>
  </si>
  <si>
    <t>W62</t>
  </si>
  <si>
    <t>W63</t>
  </si>
  <si>
    <t>Non Revenue Water (Navua - Deuba)</t>
  </si>
  <si>
    <t>Reticulation leakage repairs, installation of hydrants &amp; isolation valves, continuation of hydrants and isolation valves installation</t>
  </si>
  <si>
    <t>includes pipeline replacement and istallation of underground fire hydrants, isolation valves in the existing water pipeline inorder to provide water for fire fighting services.</t>
  </si>
  <si>
    <t>Navua/DeubaRegional Water Supply Scheme - Master Plan Study</t>
  </si>
  <si>
    <t>W64</t>
  </si>
  <si>
    <t>Water Source &amp; Water Treatment Plant Programme (Navua - Deuba)</t>
  </si>
  <si>
    <t>Raw Water Pipeline (Taunovo Dams to Deuba WTP)</t>
  </si>
  <si>
    <t>Involves construction of raw water pipeline from Taunovo Dam to Deuba WTP</t>
  </si>
  <si>
    <t>W65</t>
  </si>
  <si>
    <t xml:space="preserve">New Reservoir Tanks for Natawarau &amp; Matawalu </t>
  </si>
  <si>
    <t>W66</t>
  </si>
  <si>
    <t>Sigatoka Reservoir Upgrade</t>
  </si>
  <si>
    <t>This works will refurbishment works on the existing reservoirs in the sigatoka water supply system</t>
  </si>
  <si>
    <t>W67</t>
  </si>
  <si>
    <t>Proposed reservoir</t>
  </si>
  <si>
    <t>W68</t>
  </si>
  <si>
    <t>Pump station for Dakuivuna</t>
  </si>
  <si>
    <t>Design &amp; Construction works for the installation &amp; commisioning of new pump station at Dakuinvuna</t>
  </si>
  <si>
    <t>W69</t>
  </si>
  <si>
    <t>Matawalu Pump Stations</t>
  </si>
  <si>
    <t xml:space="preserve">Design &amp; Construction works for the installation &amp; commisioning of new pump station </t>
  </si>
  <si>
    <t>W70</t>
  </si>
  <si>
    <t>Pump stations</t>
  </si>
  <si>
    <t>W71</t>
  </si>
  <si>
    <t>Restoration of Decommissioned Reservoirs &amp; Pump Stations</t>
  </si>
  <si>
    <t>Project involves the refurbishments of existing WAF decommissioned reservoirs &amp; pump station to fully functional and operational state</t>
  </si>
  <si>
    <t>W72</t>
  </si>
  <si>
    <t>Refurbishment and Augmentation of Distribution PS</t>
  </si>
  <si>
    <t>This programme will involve the replacement/upgrade of WAF's existing Water  Pumps stations which will include such works as electrical, mechanical and civil works upgrade.</t>
  </si>
  <si>
    <t>W73</t>
  </si>
  <si>
    <t>Water Distribution Programme (Naboro)</t>
  </si>
  <si>
    <t>Naboro Reservior &amp; Mains Upgrade</t>
  </si>
  <si>
    <t xml:space="preserve">Naboro Existing Main Reservoir Upgrade, rising main  and mains replacement at Naboro Prison complex </t>
  </si>
  <si>
    <t>Suva/Nausori - Deuba Water Reticulation Gap Master Plan</t>
  </si>
  <si>
    <t>W74</t>
  </si>
  <si>
    <t>Catchment Management Programme (Navua-Deuba)</t>
  </si>
  <si>
    <t>Water Catchment Protection</t>
  </si>
  <si>
    <t>Construction &amp; Civil works for water catchment protection</t>
  </si>
  <si>
    <t>W75</t>
  </si>
  <si>
    <t>Water Source &amp; Water Treatment Plant Programme (Suva-Nausori)</t>
  </si>
  <si>
    <t>Suva Nausor1  WTP for Greater Suva Area</t>
  </si>
  <si>
    <t>WTP expandable to 80ML/d, a 5ML treated water reservoir at the WTP site to be duplicated at Stage 2</t>
  </si>
  <si>
    <t>Ongoing</t>
  </si>
  <si>
    <t>B11</t>
  </si>
  <si>
    <t>Buildings</t>
  </si>
  <si>
    <t>MHMS</t>
  </si>
  <si>
    <t>AMU</t>
  </si>
  <si>
    <t>Upgrading and Maintenance of Urban Hospitals</t>
  </si>
  <si>
    <t>Various Upgrading &amp; Maintenance Project at CWMH, St Giles Hospital, Labasa Hopital &amp; Tamavua Twomey Hopital</t>
  </si>
  <si>
    <t>This project is a budget line item looking for the upgrading and capital maintenance needs of the  CWMH</t>
  </si>
  <si>
    <t>National</t>
  </si>
  <si>
    <t>(multi)</t>
  </si>
  <si>
    <t>BPD</t>
  </si>
  <si>
    <t xml:space="preserve"> Good </t>
  </si>
  <si>
    <t>B12</t>
  </si>
  <si>
    <t>Medical Waste Incinerator Rehabilitation</t>
  </si>
  <si>
    <t>This project is undertaken to replace medical waste incinerators which have not been functional. A Lead Consultant has been engaged to guide the project. Project being executed for CWM Hospital (Phase 1), Labasa Hospital (Phase 2), and Sigatoka &amp; Rakiraki Hospitals (Phase 3)</t>
  </si>
  <si>
    <t>B13</t>
  </si>
  <si>
    <t>Construction of New Maternity Unit Extention (CWM)</t>
  </si>
  <si>
    <t>The project involves the extension of the maternity unit at CWM Hospital and upgrade of the existing maternity building</t>
  </si>
  <si>
    <t>B14</t>
  </si>
  <si>
    <t>Hospital Refurbishment</t>
  </si>
  <si>
    <t>Refurbishment of Sub-Divisional Hospital (Savusavu)</t>
  </si>
  <si>
    <t>Project includes land stabilisation and major upgrading of the exisiting Savusavu Sub-Divisional Hospital</t>
  </si>
  <si>
    <t>Cakaudrove</t>
  </si>
  <si>
    <t>B15</t>
  </si>
  <si>
    <t>Upgrade of Hospital Interior (Labasa)</t>
  </si>
  <si>
    <t>Interior refurbishment of interor including the Operating Theaters</t>
  </si>
  <si>
    <t>B16</t>
  </si>
  <si>
    <t>Construction of New Rehabilitation Unit (Tamavua)</t>
  </si>
  <si>
    <t xml:space="preserve">Contruction of new rehabilitation Unit to replace the existing </t>
  </si>
  <si>
    <t>Naitasiri</t>
  </si>
  <si>
    <t>KOICA</t>
  </si>
  <si>
    <t>B17</t>
  </si>
  <si>
    <t>Relocation of Health Facilities - Climate Change</t>
  </si>
  <si>
    <t>Various climate change projects for health facilities</t>
  </si>
  <si>
    <t>This project includes relocation of some of the health facilities, espicially in the rural and maritime statiosn due to vrious impacts of climate change</t>
  </si>
  <si>
    <t>TBC</t>
  </si>
  <si>
    <t>B18</t>
  </si>
  <si>
    <t>Construction of FPBS Warehouse (Labasa)</t>
  </si>
  <si>
    <t>Construction of a FPBS warehouse distribution center in Labasa</t>
  </si>
  <si>
    <t>JICA</t>
  </si>
  <si>
    <t>B19</t>
  </si>
  <si>
    <t>New Medical Waste Incineartor (Naboro Landfill)</t>
  </si>
  <si>
    <t>This project is undertaken for supply,installation &amp; commissioning new medical waste incinerator with the incineartor house to be based at the Naboro Landfill.</t>
  </si>
  <si>
    <t>WB</t>
  </si>
  <si>
    <t>World Bank</t>
  </si>
  <si>
    <t>B20</t>
  </si>
  <si>
    <t>Construction of New National Wellness Center</t>
  </si>
  <si>
    <t>The old National Food &amp; Nutrition Center buildings in Suva have been deemed unsafe for occupation. This allows the Ministry through Head of Wellness, to plan for a National Wellness Center on the premises</t>
  </si>
  <si>
    <t xml:space="preserve"> Poor </t>
  </si>
  <si>
    <t>B21</t>
  </si>
  <si>
    <t>Construction of FPBS Warehouse Extension - Suva</t>
  </si>
  <si>
    <t>Currently being supported by World Bank</t>
  </si>
  <si>
    <t>B22</t>
  </si>
  <si>
    <t>Construction of FPBS Warehouse - Western Division</t>
  </si>
  <si>
    <t>Project being considered. Warehouse in West required for improved distribution.</t>
  </si>
  <si>
    <t>B23</t>
  </si>
  <si>
    <t>Refurbishment of Emergency Department at Labasa Hospital</t>
  </si>
  <si>
    <t>The emergency unit requires renovation works. KOICA who have previously funded repair works have shown interest to carry out the works</t>
  </si>
  <si>
    <t>B24</t>
  </si>
  <si>
    <t>Proposed New Waiqele Nursing Station (Wailevu Macuata)</t>
  </si>
  <si>
    <t xml:space="preserve">This is a community proposed project will land been identified and draft plans propsed </t>
  </si>
  <si>
    <t>Poor</t>
  </si>
  <si>
    <t>RS</t>
  </si>
  <si>
    <t>Draft MHMS 10yr project list</t>
  </si>
  <si>
    <t>B25</t>
  </si>
  <si>
    <t>6D</t>
  </si>
  <si>
    <t>B26</t>
  </si>
  <si>
    <t>Decommissioning of existing and construction of new Dreketi Health Center</t>
  </si>
  <si>
    <t>Current facility is in a very bad condtition. Requires to be reconstructed as uneconomical to refurbish existing structure</t>
  </si>
  <si>
    <t>B27</t>
  </si>
  <si>
    <t>Construction of Qamea Health Center</t>
  </si>
  <si>
    <t>The old health center was damaged through a land slide. Land to build replacement has been identified.</t>
  </si>
  <si>
    <t>B28</t>
  </si>
  <si>
    <t>Relocation of Kubulau Health Centre</t>
  </si>
  <si>
    <t>This has been proposed by NHS in the last budget consultation</t>
  </si>
  <si>
    <t>Bua</t>
  </si>
  <si>
    <t>B29</t>
  </si>
  <si>
    <t>Construction Maisonette Units - Nabouwalu Hospital</t>
  </si>
  <si>
    <t>Construction of a concrete 1 x 4 Maisonette units. This has been proposed by NHS in the last budget consultation</t>
  </si>
  <si>
    <t>B30</t>
  </si>
  <si>
    <t>6A</t>
  </si>
  <si>
    <t>Upgrading of Nursing Stations to Health Centers</t>
  </si>
  <si>
    <t>Upgrading of Nursing Stations (Eastern Division &amp; Western) to Health Centers</t>
  </si>
  <si>
    <t xml:space="preserve">List includes 8 eastern nursing station to be upgraded to Health centers for better health services, includes; Moce Ns, Totoya NS, Vatoa NS, Soso NS, Ravitaki NS, Nabasovi NS, Nairai NS and Narocake NS. Westrn will include Nagado NS, Naqalimare NS, Nawaicoba NS, Tuvu NS. </t>
  </si>
  <si>
    <t>B31</t>
  </si>
  <si>
    <t>Sub-divisional Hosital Refurbishment</t>
  </si>
  <si>
    <t>Refurbishment of Sigatoka Sub-Divisional Hospital - OT &amp; Wards</t>
  </si>
  <si>
    <t>Some areas of the hospital requires detailed refurbishment works. These will be routine upgrade to prolong the use of the buildings, but detailed works on OT and Wards</t>
  </si>
  <si>
    <t>B32</t>
  </si>
  <si>
    <t>Refurbishment of Nadi Sub-Divisional Hospital (phase 2)</t>
  </si>
  <si>
    <t>refurbishment works were previously being done at the hospital, however, was put on hold due to workmenship issues and eventually COVID. Phase 2 was not funded by Government in recent financial year due to vararious other proejects undertaken, however phase 2 will eventually need to be done.</t>
  </si>
  <si>
    <t>B33</t>
  </si>
  <si>
    <t>Construction of New Health Center - Nadi Sub-Division</t>
  </si>
  <si>
    <t>This project had been listed as the Nadi Hospital has also been high demand for services. Health centers in and around the CBD are either rented or other properties being used (eg Namaka). Construction projects were identied, such as in Votualevu/Korovuto, however did not proceed.</t>
  </si>
  <si>
    <t>B34</t>
  </si>
  <si>
    <t>Conversion of Ba Mission Hospital to Rehabilitation Center</t>
  </si>
  <si>
    <t>With the new Ba Hospital commencing with service delivery, plans have previously been made to convert the ba Mission Hospital to a Mental Health Facility of Rehabilitation Hospital. Functional Plan/Proposal to be provided for either.</t>
  </si>
  <si>
    <t>B35</t>
  </si>
  <si>
    <t>Refurbishment of Tavua Sub-Divisional Hospital</t>
  </si>
  <si>
    <t>Part of routine maintenance of the facility. Major electrical upgrading works included</t>
  </si>
  <si>
    <t>B36</t>
  </si>
  <si>
    <t>Refurbishment of Rakiraki Sub-Divisional Hospital</t>
  </si>
  <si>
    <t>Part of routine maintenance of the facility</t>
  </si>
  <si>
    <t>Ra</t>
  </si>
  <si>
    <t>B37</t>
  </si>
  <si>
    <t>Refurbishment of Korovou Sub-Divisional Hospital</t>
  </si>
  <si>
    <t>Currently has been identified for maintenacne works through Government budget. However, buildings are in need to detailed refurbishment works</t>
  </si>
  <si>
    <t>B38</t>
  </si>
  <si>
    <t>Refurbishment of Wainibokasi Sub-Divisional Hospital</t>
  </si>
  <si>
    <t>Detailed refurbishment works required</t>
  </si>
  <si>
    <t>B39</t>
  </si>
  <si>
    <t>Refurbishment of Nausori Health Center and Maternity Hospital</t>
  </si>
  <si>
    <t>Detailed refusbishment works required. Health Center building is quite old and may need to be demolished and a proper facility for patient care be constructed</t>
  </si>
  <si>
    <t>B40</t>
  </si>
  <si>
    <t>Refurbishment of Vunidawa Sub-Divisional Hospital</t>
  </si>
  <si>
    <t>B41</t>
  </si>
  <si>
    <t>Refurbishment of Navua Sub-Divisional Hospital</t>
  </si>
  <si>
    <t xml:space="preserve">Hospital buildings require upgrading of electrical and renovation works to the buildings. The Water and sewerage system also need to be improved </t>
  </si>
  <si>
    <t>B42</t>
  </si>
  <si>
    <t>Refurbishment of Valelevu Health Center</t>
  </si>
  <si>
    <t xml:space="preserve">Refurbishment of existing Health Center </t>
  </si>
  <si>
    <t>B43</t>
  </si>
  <si>
    <t>Construction of New Hospital or Health Center in Nasinu</t>
  </si>
  <si>
    <t xml:space="preserve">The initial plans to upgrade the Valelevu Health on current site was not followed through due to limitations with space. State Land has been identified - project proposal yet to be initiated. Proposal can either be for a supportative health center (to Valelevu) or construction of a Hospital </t>
  </si>
  <si>
    <t>B44</t>
  </si>
  <si>
    <t>Nursing Stations and Health Centre M&amp;R</t>
  </si>
  <si>
    <t xml:space="preserve">Routine Maintenance of facilities. MHMS has 84 Health Centers and 99 Nursing Stations. This allocation is avalible through the Government Budget, however, only a handful of faciltiies are able to be maintained in a financial year  </t>
  </si>
  <si>
    <t>B45</t>
  </si>
  <si>
    <t>Upgrading of Nursing Stations (Eastern Division) to Health Centers</t>
  </si>
  <si>
    <t>List includes 8 nursing station to be upgraded to Health centers for better health services, includes; Moce Ns, Totoya NS, Vatoa NS, Soso NS, Ravitaki NS, Nabasovi NS, Nairai NS and Narocake NS</t>
  </si>
  <si>
    <t>Eastern</t>
  </si>
  <si>
    <t>B46</t>
  </si>
  <si>
    <t>Upgrading of Nursing Stations (Western Division) to Health Centers</t>
  </si>
  <si>
    <t xml:space="preserve">This will include Nagado NS, Naqalimare NS, Nawaicoba NS, Tuvu NS. </t>
  </si>
  <si>
    <t>B47</t>
  </si>
  <si>
    <t>Solar Upgrading for Rural &amp; Maritime Health Facilties</t>
  </si>
  <si>
    <t xml:space="preserve">Approx. a 100+ facilties would qualify for this. However majority of the Eastern Zone facilities are need of solar power, and those facilities in other Divisions where EFL power is not avalible. </t>
  </si>
  <si>
    <t>M11</t>
  </si>
  <si>
    <t>Marine</t>
  </si>
  <si>
    <t>GSS</t>
  </si>
  <si>
    <t>Government Wharf Upgrade (Suva)</t>
  </si>
  <si>
    <t>Phase 1 Government Wharf Upgrade (Suva)</t>
  </si>
  <si>
    <t>Construction of Retaining Wall at Government Wharf. Phase 1 will be the construction 
of a 107m retaining wall beside the main wharehouse. Retaining walls are often found in places where extra support is needed to prevent the earth from moving downhill with erosion. The most basic function of a retaining wall is to battle gravity; the lateral force of the slope must be offset in the retaining wall's design</t>
  </si>
  <si>
    <t>Agency</t>
  </si>
  <si>
    <t>GoF</t>
  </si>
  <si>
    <t>M12</t>
  </si>
  <si>
    <t>Phase 2 Government Wharf Upgrade (Suva)</t>
  </si>
  <si>
    <t>Phase 2 is to construct a 77m retaining wall and ramp area for the berthing of vessels up to 1000GRT and tug with 100T bollard pull capacity. Bollards to be installed and proper lighting for night operations.</t>
  </si>
  <si>
    <t>U11</t>
  </si>
  <si>
    <t>Urban</t>
  </si>
  <si>
    <t>MLGH</t>
  </si>
  <si>
    <t>MLG</t>
  </si>
  <si>
    <t>Town and Planning</t>
  </si>
  <si>
    <t>New Town Development</t>
  </si>
  <si>
    <t>New Town Development work Town and Planning Department</t>
  </si>
  <si>
    <t>U12</t>
  </si>
  <si>
    <t>Nabouwalu Town Centre</t>
  </si>
  <si>
    <t>To develop the current Nabouwalu trade centre into a Township which includes infrastructure development</t>
  </si>
  <si>
    <t>U13</t>
  </si>
  <si>
    <t>Nabouwalu Town Centre - Nabouwalu Passenger Terminal Services Building</t>
  </si>
  <si>
    <t>The NPTSP will include the securing of land, design, construction, and commissioning of a new Shipping Terminal Facility for Nabouwalu to serve as a waiting and rest area</t>
  </si>
  <si>
    <t>U14</t>
  </si>
  <si>
    <t>Keiyasi Town Centre</t>
  </si>
  <si>
    <t>To develop the current Keiyasi trade centre into a Township which includes infrastructure development</t>
  </si>
  <si>
    <t>U15</t>
  </si>
  <si>
    <t>Korovou Town Centre</t>
  </si>
  <si>
    <t>To develop the current korovou trade centre into a Township which includes infrastructure development</t>
  </si>
  <si>
    <t>U16</t>
  </si>
  <si>
    <t>Seaqaqa Town Centre</t>
  </si>
  <si>
    <t>To develop the current Seaqaqa trade centre into a Township which includes infrastructure development</t>
  </si>
  <si>
    <t>U17</t>
  </si>
  <si>
    <t>Master Planning for Urban Centers</t>
  </si>
  <si>
    <t>Municipalities Master Plan - Singapore Cooperation Enterprise</t>
  </si>
  <si>
    <t>B52</t>
  </si>
  <si>
    <t>LTA</t>
  </si>
  <si>
    <t>Suburban Shuttle Stations</t>
  </si>
  <si>
    <t>Construction of Suburban Shuttle Stations (Tavakubu - Lautoka, Valelevu and Nakasi including electrical shuttle programs for the same sites.</t>
  </si>
  <si>
    <t>B53</t>
  </si>
  <si>
    <t xml:space="preserve">Labasa Restoration Project </t>
  </si>
  <si>
    <t>Construction of New LTA Full Fledge office in Vatuinibale Labasa. The Initial  builidng was destroyed in fire in Year 2012.</t>
  </si>
  <si>
    <t>B54</t>
  </si>
  <si>
    <t>LTA Complex Valelevu</t>
  </si>
  <si>
    <t>To Enagage a Lead Consultant to carryout site assesment propose for an Ideal Building Structure which can accommodate for Authority's improved customer Service.</t>
  </si>
  <si>
    <t>B55</t>
  </si>
  <si>
    <t>LTA Complex Lautoka</t>
  </si>
  <si>
    <t>B56</t>
  </si>
  <si>
    <t xml:space="preserve">New LTA Nadi Express Office </t>
  </si>
  <si>
    <t>To open up a new Express office in nadi to imporve customer service for the Authority.</t>
  </si>
  <si>
    <t>B57</t>
  </si>
  <si>
    <t>New LTA Nausori Full Fledge Office</t>
  </si>
  <si>
    <t>To open up a new Full Fledge  office in nausori to imporve customer service for the Authority.</t>
  </si>
  <si>
    <t>Southern</t>
  </si>
  <si>
    <t>B58</t>
  </si>
  <si>
    <t>MSI</t>
  </si>
  <si>
    <t>SRIF</t>
  </si>
  <si>
    <t>Buildings Maintenance and Fencing of SRIF Premises</t>
  </si>
  <si>
    <t>The Sugar Research Institute of Fiji (SRIF) office buildings were made more than 10 years ago and requires maintenances works – painting and repairs. There are 5 sites where SRIF buildings were constructed and this includes SRIF Head Office in Drasa, Offices in Rarawai, Penang, Dobuilevu and Labasa. The upgrades will incude fencing for security.</t>
  </si>
  <si>
    <t>R11</t>
  </si>
  <si>
    <t>Road</t>
  </si>
  <si>
    <t>Infrastructure Upgrade of SRIF Premises</t>
  </si>
  <si>
    <t xml:space="preserve">The roads and driveways inside the SRIF premises at the 5 sites need to be upgraded. The compounds at each of the sites gets muddy during rainy season and there is a lot of dust during the dry seasons that poses problems to the instruments that are used. </t>
  </si>
  <si>
    <t>B59</t>
  </si>
  <si>
    <t>MoE</t>
  </si>
  <si>
    <t xml:space="preserve">Museum Refurbishment </t>
  </si>
  <si>
    <t>To ensure the safety and security of our national collection,upgrading works at the Fiji Museum</t>
  </si>
  <si>
    <t>Good</t>
  </si>
  <si>
    <t>B60</t>
  </si>
  <si>
    <t>MIAC</t>
  </si>
  <si>
    <t>DHA</t>
  </si>
  <si>
    <t>World Heritage Sites Rehabilitation</t>
  </si>
  <si>
    <t>Rehabilitation of Levuka World Heritage Structures in particular the Levuka  Community Centre and St John’s Catholic Church</t>
  </si>
  <si>
    <t>Lomaiviti</t>
  </si>
  <si>
    <t>B61</t>
  </si>
  <si>
    <t>School Rehabilitation Programme</t>
  </si>
  <si>
    <t>School reconstruction program</t>
  </si>
  <si>
    <t>B62</t>
  </si>
  <si>
    <t>Renewal Programme for Government Schools</t>
  </si>
  <si>
    <t>Upgrade and Maintenance of Government Schools</t>
  </si>
  <si>
    <t>B63</t>
  </si>
  <si>
    <t>Renewal Programme for Non-Government Schools</t>
  </si>
  <si>
    <t>Upgrade and Maintenance of Non-Government Secondary Schools</t>
  </si>
  <si>
    <t>B64</t>
  </si>
  <si>
    <t>Adopt a School Programme (Post TC Winston)</t>
  </si>
  <si>
    <t>Ratu Simione Matanitobua College that serves the villages of -Wainadoi, Nabukavesi, Mau, Wailoaloa, Qilai, Vunisoco, Vacoko, Nakavu and Veivatuloa villages; Lautoka Mission College and Sigatoka Methodist College</t>
  </si>
  <si>
    <t>Excellent</t>
  </si>
  <si>
    <t>B65</t>
  </si>
  <si>
    <t>New Complex at QVS (Phase 2)</t>
  </si>
  <si>
    <t>The Government of Indonesia and Government of Fiji have signed amendments to the two Grant Agreements, with the first Agreement to help facilitate FJD $3.1 million funding to Fiji for the rehabilitation works for Queen Victoria School (QVS) under phase two.</t>
  </si>
  <si>
    <t xml:space="preserve">Indonesian Government </t>
  </si>
  <si>
    <t>I11</t>
  </si>
  <si>
    <t>ICT</t>
  </si>
  <si>
    <t xml:space="preserve">Elearning </t>
  </si>
  <si>
    <t>Upgrade and Maintenance of ICT facilities in schools (Eastern)</t>
  </si>
  <si>
    <t>Internet, Solar, Generator, Signal Boosters, Desktops, Laptops, Tablets, Smart Projectors, Smart Boards</t>
  </si>
  <si>
    <t>I12</t>
  </si>
  <si>
    <t>2W</t>
  </si>
  <si>
    <t>Upgrade and Maintenance of ICT in Schools</t>
  </si>
  <si>
    <t>Upgrade and Maintenance of ICT facilities in schools(Western)</t>
  </si>
  <si>
    <t>I13</t>
  </si>
  <si>
    <t>Upgrade and Maintenance of ICT facilities in schools (Northern)</t>
  </si>
  <si>
    <t>I14</t>
  </si>
  <si>
    <t>Upgrade and Maintenance of ICT facilities in schools (Central)</t>
  </si>
  <si>
    <t>W76</t>
  </si>
  <si>
    <t>3W</t>
  </si>
  <si>
    <t>Upgrade Water Facilities</t>
  </si>
  <si>
    <t>Upgrade Water Facilities in Schools (Eastern)</t>
  </si>
  <si>
    <t>Water Tanks and Base</t>
  </si>
  <si>
    <t>W77</t>
  </si>
  <si>
    <t>Upgrade Water Facilities in Schools (Western)</t>
  </si>
  <si>
    <t>W78</t>
  </si>
  <si>
    <t>Upgrade Water Facilities in Schools (Northen)</t>
  </si>
  <si>
    <t>W79</t>
  </si>
  <si>
    <t>Upgrade Water Facilities in Schools (Central)</t>
  </si>
  <si>
    <t>M13</t>
  </si>
  <si>
    <t>1M</t>
  </si>
  <si>
    <t>Supply of Boat &amp; Engine to Schools</t>
  </si>
  <si>
    <t>Connectivity and Transportation of Maritime Schools (Eastern)</t>
  </si>
  <si>
    <t>M14</t>
  </si>
  <si>
    <t>Connectivity and Transportation of Maritime Schools (Western)</t>
  </si>
  <si>
    <t>M15</t>
  </si>
  <si>
    <t>Connectivity and Transportation of Maritime Schools (Northern)</t>
  </si>
  <si>
    <t>M16</t>
  </si>
  <si>
    <t>Connectivity and Transportation of Maritime Schools (Central)</t>
  </si>
  <si>
    <t>B66</t>
  </si>
  <si>
    <t>1B</t>
  </si>
  <si>
    <t>Classroom and Ablution Renovations</t>
  </si>
  <si>
    <t>Renovation of Ablution Blocks, Classrooms &amp; Staff Quarters (Eastern)</t>
  </si>
  <si>
    <t>Upgrade and maintenance of Ablution Blocks, Wash Facility, Classrooms, Workshops, Labs., Staff Quarters</t>
  </si>
  <si>
    <t>B67</t>
  </si>
  <si>
    <t>Renovation of Ablution Blocks, Classrooms &amp; Staff Quarters (Western)</t>
  </si>
  <si>
    <t>B68</t>
  </si>
  <si>
    <t>Renovation of Ablution Blocks, Classrooms &amp; Staff Quarters (Northern)</t>
  </si>
  <si>
    <t>B69</t>
  </si>
  <si>
    <t>Renovation of Ablution Blocks, Classrooms &amp; Staff Quarters (Central)</t>
  </si>
  <si>
    <t>B70</t>
  </si>
  <si>
    <t>Classroom and Ablution Construction</t>
  </si>
  <si>
    <t>Construction of New Ablution Blocks, Classrooms &amp; Staff Quarters (Eastern)</t>
  </si>
  <si>
    <t>Construction of New Ablution Blocks, Wash Facility, Classrooms, Workshops, Labs., Staff Quarters</t>
  </si>
  <si>
    <t>B71</t>
  </si>
  <si>
    <t>Construction of New Ablution Blocks, Classrooms &amp; Staff Quarters (Western)</t>
  </si>
  <si>
    <t>B72</t>
  </si>
  <si>
    <t>Construction of New Ablution Blocks, Classrooms &amp; Staff Quarters (Northern)</t>
  </si>
  <si>
    <t>B73</t>
  </si>
  <si>
    <t>Construction of New Ablution Blocks, Classrooms &amp; Staff Quarters (Central)</t>
  </si>
  <si>
    <t>B74</t>
  </si>
  <si>
    <t>3B</t>
  </si>
  <si>
    <t>Upgrade of Driveways and Walkways</t>
  </si>
  <si>
    <t>Upgrade and maintenance of Driveways and Walkways (Eastern)</t>
  </si>
  <si>
    <t>Upgrade and maintenance of Driveways and Walkways to improve access</t>
  </si>
  <si>
    <t>B75</t>
  </si>
  <si>
    <t>Upgrade and maintenance of Driveways and Walkways (Western)</t>
  </si>
  <si>
    <t>B76</t>
  </si>
  <si>
    <t>Upgrade and maintenance of Driveways and Walkways (Northern)</t>
  </si>
  <si>
    <t>B77</t>
  </si>
  <si>
    <t>Upgrade and maintenance of Driveways and Walkways (Central)</t>
  </si>
  <si>
    <t>Waterways</t>
  </si>
  <si>
    <t>MoAW</t>
  </si>
  <si>
    <t>Drainage and Flood Protection</t>
  </si>
  <si>
    <t>Rewa  River Bank Protection Works at Nakaile Village.</t>
  </si>
  <si>
    <t>River Bank Erosion along Rewa River at Nakailei village that is threat to household  staying at the River bank. Boulder  Revetment Works .</t>
  </si>
  <si>
    <t>Fiji Gov.</t>
  </si>
  <si>
    <t>This project will be completed this financial year 2022 - 2023</t>
  </si>
  <si>
    <t>Livai T</t>
  </si>
  <si>
    <t>Waidamu River Dredging</t>
  </si>
  <si>
    <t>River Mouth Channel deeping and improvement works</t>
  </si>
  <si>
    <t>Project on Tender Process.</t>
  </si>
  <si>
    <t>Bua River BankProtection Works at Bualomanikoro Tiliva Village</t>
  </si>
  <si>
    <t xml:space="preserve">340 meters of Boulder Revetment Works </t>
  </si>
  <si>
    <t>Ready for Tender Advertisement</t>
  </si>
  <si>
    <t>Qauia River Bank Protection Works at Matanisivaro Settlement</t>
  </si>
  <si>
    <t>80meters of Gabion Boxes River Wall</t>
  </si>
  <si>
    <t>Design &amp; Drafting Works inprogress</t>
  </si>
  <si>
    <t>Sawani  River Bank Protection Works at Sawani Village.</t>
  </si>
  <si>
    <t>10 Groynes for River Training Works.</t>
  </si>
  <si>
    <t>Fair</t>
  </si>
  <si>
    <t>Wairuku River Bank Protection at Wairuku village</t>
  </si>
  <si>
    <t xml:space="preserve">300 meters of Boulder Revetment Works </t>
  </si>
  <si>
    <t>BA Rivet Bank Protection Works at Nawaqarua Village</t>
  </si>
  <si>
    <t>Coastal Erosion Protection Works</t>
  </si>
  <si>
    <t>Bau island Seawall Rehabilitation Works</t>
  </si>
  <si>
    <t>500m of Totally Reiforced Concrete Seawall</t>
  </si>
  <si>
    <t>Ovea Village Seawall</t>
  </si>
  <si>
    <t>400m of Totally Reiforced Concrete Seawall</t>
  </si>
  <si>
    <t>Design &amp; drafting Works inprogress</t>
  </si>
  <si>
    <t>Namatakula Village NBS Seawall</t>
  </si>
  <si>
    <t>500m of Nature Based Seawall carried out by Ministry of waterways- in House.</t>
  </si>
  <si>
    <t>British High Commision</t>
  </si>
  <si>
    <t>Viseisei Village NBS Seawall</t>
  </si>
  <si>
    <t>500m of Nature Based Seawall carried out by Ministry of Waterways  in- House.</t>
  </si>
  <si>
    <t>Nananu Village NBS Seawall</t>
  </si>
  <si>
    <t>300m Nature Based Seawall carried out by Ministry of Waterways in -House</t>
  </si>
  <si>
    <t>Navunievu Village NBS Seawall</t>
  </si>
  <si>
    <t>200m Nature Based Seawall carried out by Ministry of Waterways in -House</t>
  </si>
  <si>
    <t>Nakawaga Village NBS Seawall (Mali Island)</t>
  </si>
  <si>
    <t>420m Nature Based Solution Seawall</t>
  </si>
  <si>
    <t>Kiwa Initiative</t>
  </si>
  <si>
    <t>Vesi Village NBS Seawall (Mali Island)</t>
  </si>
  <si>
    <t>150m Nature Based Solution Seawall</t>
  </si>
  <si>
    <t>Ligaulevu Village NBS Seawall (Mali Island)</t>
  </si>
  <si>
    <t>200m Nature Based Solution Seawall</t>
  </si>
  <si>
    <t>Somosomo Village NBS Seawall (Taveuni)</t>
  </si>
  <si>
    <t>425m Nature  Based Solution Seawall</t>
  </si>
  <si>
    <t>Navola Village NBS Seawall</t>
  </si>
  <si>
    <t>Navolau No.1 Village NBS Seawall</t>
  </si>
  <si>
    <t xml:space="preserve">300m Nature Based  Solution Seawall </t>
  </si>
  <si>
    <t>Galoa village NBS Seawall</t>
  </si>
  <si>
    <t>500m Nature Based  Solution Seawall  .</t>
  </si>
  <si>
    <t>ADB</t>
  </si>
  <si>
    <t>Togoru Village NBS Seawall</t>
  </si>
  <si>
    <t>1200 Nature Based Solution Seawall</t>
  </si>
  <si>
    <t>Veivatuloa Village NBS Seawall</t>
  </si>
  <si>
    <t xml:space="preserve">300m Nature Based  Solution Seawall carried </t>
  </si>
  <si>
    <t>Qarani Village NBS Seawall</t>
  </si>
  <si>
    <t>363m Nature Based Solution Seawall</t>
  </si>
  <si>
    <t>Navutu village NBS Seawall</t>
  </si>
  <si>
    <t>314m Nature Based solution Seawall</t>
  </si>
  <si>
    <t>Saioko village NBS Seawall</t>
  </si>
  <si>
    <t>190m Nature Based Solution Seawall</t>
  </si>
  <si>
    <t>Tagaqe village NBS Seawall</t>
  </si>
  <si>
    <t>170m Nature Based Solution Seawall</t>
  </si>
  <si>
    <t>Kanakana village NBS Seawall</t>
  </si>
  <si>
    <t>400m Nature Based Solution Seawall</t>
  </si>
  <si>
    <t>Natewa village NBS seawall</t>
  </si>
  <si>
    <t>140m Nature Based Solution Seawall</t>
  </si>
  <si>
    <t>Lakeba village NBS Seawall</t>
  </si>
  <si>
    <t>360m Nature Based Solution Seawall</t>
  </si>
  <si>
    <t>Watershed Management</t>
  </si>
  <si>
    <t>Qalinabulu River Retention Dam</t>
  </si>
  <si>
    <t>Flood Retention Dam in Ba Watershed at Qalinabulu River Upstream from Ba River.</t>
  </si>
  <si>
    <t>Mosi River Retention Dam</t>
  </si>
  <si>
    <t>Flood Retention Dam in Ba Watershed at Mosi River Upstream from Nadi River.</t>
  </si>
  <si>
    <t>Nakauvadra River Retetion Dam</t>
  </si>
  <si>
    <t>Flood Retention Dam in Ba Watershed at Nakauvadra River.</t>
  </si>
  <si>
    <t xml:space="preserve">Dredging Works </t>
  </si>
  <si>
    <t>Qaraniki River Dredging</t>
  </si>
  <si>
    <t>Channel Improvement works at Qaraniki River</t>
  </si>
  <si>
    <t>Navua River Dredging</t>
  </si>
  <si>
    <t>Labasa River Dredging</t>
  </si>
  <si>
    <t>Channel Improvement works at Labasa River</t>
  </si>
  <si>
    <t>Qawa River Dredging</t>
  </si>
  <si>
    <t>Maintenance of Drainage Scheme</t>
  </si>
  <si>
    <t xml:space="preserve">Upscale of Soasoa Drainage Scheme </t>
  </si>
  <si>
    <t>Channel Improvement Works and Construction of Floo/dGates</t>
  </si>
  <si>
    <t>EU</t>
  </si>
  <si>
    <t>Fabrication of New Flap &amp; Flood Gate Doorson the Existing Tidal Structure</t>
  </si>
  <si>
    <t>Replacement of missing doors and damaged doors</t>
  </si>
  <si>
    <t>This program is done  annualy</t>
  </si>
  <si>
    <t>U18</t>
  </si>
  <si>
    <t>VK</t>
  </si>
  <si>
    <t>U19</t>
  </si>
  <si>
    <t>U20</t>
  </si>
  <si>
    <t>U21</t>
  </si>
  <si>
    <t>U22</t>
  </si>
  <si>
    <t>U23</t>
  </si>
  <si>
    <t>U24</t>
  </si>
  <si>
    <t>B79</t>
  </si>
  <si>
    <t>SP</t>
  </si>
  <si>
    <t>B80</t>
  </si>
  <si>
    <t>B81</t>
  </si>
  <si>
    <t>B82</t>
  </si>
  <si>
    <t>B83</t>
  </si>
  <si>
    <t>U25</t>
  </si>
  <si>
    <t>DoH</t>
  </si>
  <si>
    <t>Formalisation of Informal Settlements</t>
  </si>
  <si>
    <t>Settlement Formalisation - Cuvu</t>
  </si>
  <si>
    <t>Complete construction works for 2 settlements</t>
  </si>
  <si>
    <t>U26</t>
  </si>
  <si>
    <t>Settlement Formalisation - Waidamudamu</t>
  </si>
  <si>
    <t>U27</t>
  </si>
  <si>
    <t>Settlement Formalisation - Sakoca</t>
  </si>
  <si>
    <t>Ministry currently have 46 development lease for informal settlements earmarked or upgrades.
This is an in-situ Informal Settlement Upgrade Programme (ISUP) that aims to improve livelihoods of informal settlements.ISUP works provides access to basic utilities such as water, sewerage, drainage, roads and electricity and also offers long term tenure of 99 year leases for the fully services and subdivided lots. 
12 new Projects (Sakoca, Tavela, Tore, Field 4, Sasawira, Vunika, Valewaquyaya, Lovu Sea-side, Wakanisila, Caubati, Nadonumai &amp; Tauvegavega Budgeted 2022-2023 Financial Year</t>
  </si>
  <si>
    <t>U28</t>
  </si>
  <si>
    <t>Settlement Formalisation - Tavela</t>
  </si>
  <si>
    <t>U29</t>
  </si>
  <si>
    <t>Settlement Formalisation - Tore</t>
  </si>
  <si>
    <t>U30</t>
  </si>
  <si>
    <t>Settlement Formalisation - Field 4</t>
  </si>
  <si>
    <t>U31</t>
  </si>
  <si>
    <t>Settlement Formalisation - Sasawira</t>
  </si>
  <si>
    <t>U32</t>
  </si>
  <si>
    <t>Settlement Formalisation - Lovu sea-side</t>
  </si>
  <si>
    <t>U33</t>
  </si>
  <si>
    <t>Settlement Formalisation - Vunika</t>
  </si>
  <si>
    <t>U34</t>
  </si>
  <si>
    <t>Settlement Formalisation - Valewaquyaya</t>
  </si>
  <si>
    <t>U35</t>
  </si>
  <si>
    <t>Settlement Formalisation - Wakanisila</t>
  </si>
  <si>
    <t>U36</t>
  </si>
  <si>
    <t>Settlement Formalisation - Caubati</t>
  </si>
  <si>
    <t>U37</t>
  </si>
  <si>
    <t>Settlement Formalisation - Nadonumai</t>
  </si>
  <si>
    <t>U38</t>
  </si>
  <si>
    <t>Settlement Formalisation - Tauvegavega</t>
  </si>
  <si>
    <t>U39</t>
  </si>
  <si>
    <t>1U</t>
  </si>
  <si>
    <t>Settlement Formalisation - Nabare</t>
  </si>
  <si>
    <t>5 Projects for Construction Commencement in 2024</t>
  </si>
  <si>
    <t>U40</t>
  </si>
  <si>
    <t>Settlement Formalisation - Delaisaweni</t>
  </si>
  <si>
    <t>U41</t>
  </si>
  <si>
    <t>Settlement Formalisation - Tukutora</t>
  </si>
  <si>
    <t>U42</t>
  </si>
  <si>
    <t>Settlement Formalisation - Vunivau A</t>
  </si>
  <si>
    <t>U43</t>
  </si>
  <si>
    <t>Settlement Formalisation - Vunivau B</t>
  </si>
  <si>
    <t>U44</t>
  </si>
  <si>
    <t>Settlement Formalisation - Millenium</t>
  </si>
  <si>
    <t>3 Projects for Strata with Housing Authrity, Feasibility study finalised in 2023, Consulatncy Engagement</t>
  </si>
  <si>
    <t>U45</t>
  </si>
  <si>
    <t>Settlement Formalisation - Tore 2</t>
  </si>
  <si>
    <t>U46</t>
  </si>
  <si>
    <t>Settlement Formalisation - Vunitivi</t>
  </si>
  <si>
    <t>U47</t>
  </si>
  <si>
    <t>Settlement Formalisation - River Road</t>
  </si>
  <si>
    <t>4 Projects Consultancy Engagement 2023, Construction Commencement proposed for 2025</t>
  </si>
  <si>
    <t>U48</t>
  </si>
  <si>
    <t>Settlement Formalisation - Siberia Vatia</t>
  </si>
  <si>
    <t>U49</t>
  </si>
  <si>
    <t>Settlement Formalisation - Veivauceva</t>
  </si>
  <si>
    <t>U50</t>
  </si>
  <si>
    <t>Settlement Formalisation - Uluisila</t>
  </si>
  <si>
    <t>U51</t>
  </si>
  <si>
    <t>Settlement Formalisation - Tomuka</t>
  </si>
  <si>
    <t>U52</t>
  </si>
  <si>
    <t>Settlement Formalisation - Delaivarewakula</t>
  </si>
  <si>
    <t>U53</t>
  </si>
  <si>
    <t>Settlement Formalisation - Varavu-Sauyaro</t>
  </si>
  <si>
    <t>U54</t>
  </si>
  <si>
    <t>Settlement Formalisation - Qawaira</t>
  </si>
  <si>
    <t>U55</t>
  </si>
  <si>
    <t>Settlement Formalisation - Natabucola</t>
  </si>
  <si>
    <t>U56</t>
  </si>
  <si>
    <t>Settlement Formalisation - Nasoqele</t>
  </si>
  <si>
    <t>U57</t>
  </si>
  <si>
    <t>Settlement Formalisation - Osanabukete</t>
  </si>
  <si>
    <t>U58</t>
  </si>
  <si>
    <t>Settlement Formalisation - Delainamasimasi</t>
  </si>
  <si>
    <t>5 Projects Consultancy Engagement 2025. Construction Commencement proposed for 2027</t>
  </si>
  <si>
    <t>U59</t>
  </si>
  <si>
    <t>Settlement Formalisation - Togabalavu/ Toviilavila</t>
  </si>
  <si>
    <t>U60</t>
  </si>
  <si>
    <t>Settlement Formalisation - Tukutora 2</t>
  </si>
  <si>
    <t>U61</t>
  </si>
  <si>
    <t>Settlement Formalisation - Siberia Emily</t>
  </si>
  <si>
    <t>U62</t>
  </si>
  <si>
    <t>Settlement Formalisation - Siberia Batinikama</t>
  </si>
  <si>
    <t>U63</t>
  </si>
  <si>
    <t>Settlement Formalisation - Vunarewa</t>
  </si>
  <si>
    <t>8 Projects; Consultancy Engagement 2026. Construction Commencement proposed for 2028</t>
  </si>
  <si>
    <t>U64</t>
  </si>
  <si>
    <t>Settlement Formalisation - Solove</t>
  </si>
  <si>
    <t>U65</t>
  </si>
  <si>
    <t>Settlement Formalisation - Navurevure- Tuatua</t>
  </si>
  <si>
    <t>U66</t>
  </si>
  <si>
    <t>Settlement Formalisation - Keni</t>
  </si>
  <si>
    <t>U67</t>
  </si>
  <si>
    <t>Settlement Formalisation - Qelewaqa</t>
  </si>
  <si>
    <t>U68</t>
  </si>
  <si>
    <t>Settlement Formalisation - Napoidi</t>
  </si>
  <si>
    <t>U69</t>
  </si>
  <si>
    <t>Settlement Formalisation - Valemasima</t>
  </si>
  <si>
    <t>U70</t>
  </si>
  <si>
    <t>Settlement Formalisation - Sakoca 2</t>
  </si>
  <si>
    <t>B84</t>
  </si>
  <si>
    <t>MoJ</t>
  </si>
  <si>
    <t>JD</t>
  </si>
  <si>
    <t>New Nasinu Court House</t>
  </si>
  <si>
    <t>The project is for Judicial Department , the construction of fully fledged Court Facility in Nasinu, which will provide the following services upon completion: four court rooms including magistrate’s chambers and other support offices, four tribunal rooms, magistrates’ common room, library, administration, storage space, archive room, server room, audio/visual room, assessors’ room, two exhibit rooms, witness rooms, other stakeholder’s office, eight cell blocks with secured drop-off area, sick bay, services yard and car park.</t>
  </si>
  <si>
    <t>CIU</t>
  </si>
  <si>
    <t>B85</t>
  </si>
  <si>
    <t>New Ba Court House</t>
  </si>
  <si>
    <t>This project is the construction of fully fledged Court Facility in Ba, which will provide the following services upon completion: two training rooms, two maintenance office, three office space, four female holding cells, one warden office space, one police office space, four male holding cells, four tribunal rooms, one tribunal office and four judges room at the ground floor level. Whilst the first floor consists of a registry office, four filing room, a server room, IT office space, two parents room, two interview rooms, a counsel room, a family registry, family court room, three magistrates chamber, three magistrates office, three witness holding courts, a civil court and a criminal court.</t>
  </si>
  <si>
    <t>B86</t>
  </si>
  <si>
    <t>Upgrading of Tagimoucia (ex-gov) into Multi-Function Court Room</t>
  </si>
  <si>
    <t xml:space="preserve">Upgrading and conversion of  ex-government quarters to a multi-function court room inclusive of other facilities such as Chambers, Registry, Police/Correction Services Office, Cell Blocks, Waiting Area, Toilets for Public and Staff and a Staff Tea Room. </t>
  </si>
  <si>
    <t>B87</t>
  </si>
  <si>
    <t>FPF</t>
  </si>
  <si>
    <t>Police Station Construction Programme</t>
  </si>
  <si>
    <t>Nakasi Police Station</t>
  </si>
  <si>
    <t>Construction of New Modernised Police Station Facility</t>
  </si>
  <si>
    <t>B88</t>
  </si>
  <si>
    <t>Nadi Police Station</t>
  </si>
  <si>
    <t>B89</t>
  </si>
  <si>
    <t>Lautoka Police Station</t>
  </si>
  <si>
    <t>B90</t>
  </si>
  <si>
    <t>Nalawa Police Station</t>
  </si>
  <si>
    <t xml:space="preserve">Reconstruction of Tier 3 Police Station at the existing site </t>
  </si>
  <si>
    <t>B91</t>
  </si>
  <si>
    <t>Design and Build of Dog Kennel at Navosa Police Barrack</t>
  </si>
  <si>
    <t>Reform and Restructure - Demolition of existing and constructio of New Dog Kennel consists of twelve dog box, two dog shower area, one office area for the handlers, one veterinary office, and kitchen area, change room with laundry, shower and toilet for the handlers, K9 training area, public viewing area, driveway and 3 bay car park area</t>
  </si>
  <si>
    <t>B92</t>
  </si>
  <si>
    <t>MWC</t>
  </si>
  <si>
    <t>DpW</t>
  </si>
  <si>
    <t xml:space="preserve">Construction of Fiji Barefoot College </t>
  </si>
  <si>
    <t>To establish first ever of its kind Fiji Barefoot College (FBC), a vocational training Centre in Fiji for the Pacific Region. The purpose of FBC is to capacitate and empower rural women from Fiji and other Pacific Regions to learn how to build and repair solar energy equipment.</t>
  </si>
  <si>
    <t>B93</t>
  </si>
  <si>
    <t>MFF</t>
  </si>
  <si>
    <t>MF</t>
  </si>
  <si>
    <t>Fisheries</t>
  </si>
  <si>
    <t>Construction of Caboni Multi-Species Hatchery – Ra</t>
  </si>
  <si>
    <t>The project involves construction of a multi-species hatchery at Togovere Ra. The project includes construction of Feed/Store/Repair/Packing Shed, Kitchen/Dining Hall, Conference /Training/Lounge, Indoor Hatchery, Meeting Room/Laboratory, Dormitory, 2 x 3 Bedroom Quarters,3 x 2 Bedroom Quarters, Fry Production Ponds, Spawning Ponds, Existing Hatchery Upgrade, Existing Office upgrade, Guard Hut, Fuel Shed, Reservoir, Quarantine Shed, Water Tanks, Fresh Water Tank farm, Toilet Block, Site Hydraulics, Site Civil/Power/Misc.</t>
  </si>
  <si>
    <t>B94</t>
  </si>
  <si>
    <t>DLG</t>
  </si>
  <si>
    <t>Construction of New Rakiraki Bus Station</t>
  </si>
  <si>
    <t xml:space="preserve">The project involves the construction of the new bus station that is adjacent to the new Rakiraki Market to avoid traffic congestions. The new bus station will also include at least eight sweet carts, five canteens and five bus companies’ kiosk and e-ticketing kiosk. </t>
  </si>
  <si>
    <t>B95</t>
  </si>
  <si>
    <t>Construction of Dreketi Market</t>
  </si>
  <si>
    <t xml:space="preserve">This project involves the construction proposed market facility with Ground floor to cater for 12 food stalls, at least 8 market stalls, at least 2 market stalls for root crops, an Ice plant, at least 1 fish stall, Preparation and Locker area, Barber Shop, Store room, Male and Female Convenience with 1 common Office [Cashiers Office]. 
The proposed plan for the First Floor is to have 1 General Admin Office, 1 Admin Office, 2 vacant offices for future requirements, Market master’s office, a tea room, a store, Staffs convenience, with a walkway adjoining to a proposed Conference/Meeting Room incorporating a reception area, a tea room with cooking amenities and restrooms. Necessary services connected to the facility will include security and facility lights to promote safety and car parking area. </t>
  </si>
  <si>
    <t>B96</t>
  </si>
  <si>
    <t>New Nakasi Market</t>
  </si>
  <si>
    <t xml:space="preserve">The market facility will include approximately 100 – 120 stall spaces and will cater for the vendors currently being removed from sellin on the roadside at RB Patel South Point and Tebara Plaza. The facility will ensure that these vendors are provided with a safe struture and environmnet. The market will mostly serve the residents of Nakasi, Wainibuku, Waila 3A and 3B, Waidamudamu, Koronivia, Davuilevu Housing, Wainibuku, Narere and Naulu. </t>
  </si>
  <si>
    <t>Also sits in MLoG</t>
  </si>
  <si>
    <t>B97</t>
  </si>
  <si>
    <t xml:space="preserve">MoF </t>
  </si>
  <si>
    <t>Construction of Prime Minister’s Office Building Complex</t>
  </si>
  <si>
    <t xml:space="preserve">The project consist of  design, construction and commissioning of a modern office suitable for the office of the Prime Ministers Complex.  </t>
  </si>
  <si>
    <t>(for asbestos removal, redemolition and commence with construction)</t>
  </si>
  <si>
    <t>B98</t>
  </si>
  <si>
    <t>Construction of Sub-Urban Shuttle Station- Valelevu</t>
  </si>
  <si>
    <t>The construction of Sub-urban shuttel station to connecting the means of transportation through a 20-22 seating capacity buses with its current and future infrastructure developments.</t>
  </si>
  <si>
    <t>R12</t>
  </si>
  <si>
    <t>FRA</t>
  </si>
  <si>
    <t>Capital Maintenance Programme</t>
  </si>
  <si>
    <t>Essential maintenance of FRA’s road assets in order to preserve its useful life while  ensuring road user safety</t>
  </si>
  <si>
    <t>FRA program</t>
  </si>
  <si>
    <t>R13</t>
  </si>
  <si>
    <t>Emergency Works</t>
  </si>
  <si>
    <t>R14</t>
  </si>
  <si>
    <t>Renewal and Replacement  (Roads and Services)</t>
  </si>
  <si>
    <t>The renewals of the road network.</t>
  </si>
  <si>
    <t>R15</t>
  </si>
  <si>
    <t>Bridge and Crossings Upgrade and Replacement</t>
  </si>
  <si>
    <t xml:space="preserve"> Replacement and renewal of bridges,crossings  crossings throughout the nation to improve access and user safety.</t>
  </si>
  <si>
    <t>R16</t>
  </si>
  <si>
    <t>Jetties Upgrade and Replacement</t>
  </si>
  <si>
    <t>Replacement and renewal of jetties throughout the nation to improve access and user safety.</t>
  </si>
  <si>
    <t>R17</t>
  </si>
  <si>
    <t>Rural Roads Programme</t>
  </si>
  <si>
    <t>Accessibility for rural communities</t>
  </si>
  <si>
    <t>R18</t>
  </si>
  <si>
    <t>Road Furniture (Bus Shelters, Footpaths, Streetlights)</t>
  </si>
  <si>
    <t xml:space="preserve">Construction of bus shelters in urban and peri-urban areas, construction of footpaths and streetlights in densely populated areass </t>
  </si>
  <si>
    <t>R19</t>
  </si>
  <si>
    <t>Feasibility, Planning and Design (New Infrastructure)</t>
  </si>
  <si>
    <t>Feasibility, planning and design (New Infrastructure)</t>
  </si>
  <si>
    <t>R20</t>
  </si>
  <si>
    <t>Congestion and Capacity Improvements</t>
  </si>
  <si>
    <t>Due to increased traffic volume and increasing vehicle ownership the capacity of road network system is not sufficient to cater to the rising traffic. There is immediate need to augment the capacity and ease congestion. This programme contains projects aimed at easing congestion and increasing the capacity of current road systems.</t>
  </si>
  <si>
    <t>R21</t>
  </si>
  <si>
    <t>Road Resilience</t>
  </si>
  <si>
    <t>R22</t>
  </si>
  <si>
    <t>1R</t>
  </si>
  <si>
    <t>Raising of Emily Flats along Siberia Road</t>
  </si>
  <si>
    <t>The major objective of the project is to carry out the necessary upgrade works on this Emily flats by raising the road 1m higher to prevent future inundation and flooding, causing accessibility concerns for people residing in these areas.</t>
  </si>
  <si>
    <t>R23</t>
  </si>
  <si>
    <t>Raising of Coastal Road (Lakeba Rd before Lakeba Village)</t>
  </si>
  <si>
    <t>The project is to carry out the necessary upgrade works on this section of the Lakeba village  road by raising the road level by 1m higher including Coastal protection to avoid this area being affected by  climate change</t>
  </si>
  <si>
    <t>R24</t>
  </si>
  <si>
    <t>Raising of Navoalevu Flats along Wainikoro Road</t>
  </si>
  <si>
    <t>The major objective of the project is to carry out the necessary upgrade works on this Navoalevu flats by raising the road 1m higher to avoid this area being easily flooded and keeping people connected.</t>
  </si>
  <si>
    <t>R25</t>
  </si>
  <si>
    <t>Raising of Olana Flats along Vunivutu Road</t>
  </si>
  <si>
    <t>The major objective of the project is to carry out the necessary upgrade works on this Olana flats by raising the road 1m to 2m higher to avoid this area being easily flooded during high tides and keeping people connected by keeping the bus services operational at all times.</t>
  </si>
  <si>
    <t>R26</t>
  </si>
  <si>
    <t>Satulaki Road Upgrading Project</t>
  </si>
  <si>
    <t>The major objective of this Project is to Construct TWO New Low Level Crossing and upgrade access to FRA standard for bus service.</t>
  </si>
  <si>
    <t>R27</t>
  </si>
  <si>
    <t>Nakobo Road Upgrading Project</t>
  </si>
  <si>
    <t>The major objective of this Project is to Construct New Low Level Crossing and construct coastal barriers to protect the foreshore and roads from tidal erosion during heavy storm surges.</t>
  </si>
  <si>
    <t>R28</t>
  </si>
  <si>
    <t>Namovoivoi Navakasali to Cogea (cross country road)</t>
  </si>
  <si>
    <t>The major objective of this Project is to Construct 3 New 
Low Level Crossing along this route Namovovoi Road.</t>
  </si>
  <si>
    <t>R29</t>
  </si>
  <si>
    <t>Wailevu – Bala (Salia) Rural Roads Upgrading Project</t>
  </si>
  <si>
    <t>The major objective of this Project is to Construct 3 New Low Level Crossings and construct 6.5km unsealed road from Wailevu to Bala. Wailevu to Bala is located in the District of Tunuloa along the Eastern Coast of Natewa Bay in Cakaudrove Province, from Wailevu to Bala there are proposed 3 New Crossings; 1st crossing (25m length) to be constructed approximately 50m away from Wailevu Village, 
2nd Crossing (15m length) proposed to be constructed approximately 1.9km away from Wailevu Village and the 3rd Crossing (10m length) 5.5km from Wailevu village.</t>
  </si>
  <si>
    <t>R30</t>
  </si>
  <si>
    <t>Savusavu Climate Resilient Project</t>
  </si>
  <si>
    <t>The major objective of this Project is to Construct coastal barriers and build up the roads along low lying coastal areas. There is a need to replace existing structures with more resilient structures, which can withstand heavy storm surges and protect the road and prevent foreshore erosion</t>
  </si>
  <si>
    <t>R31</t>
  </si>
  <si>
    <t>North Coastal Road Climate Resilient Project</t>
  </si>
  <si>
    <t xml:space="preserve">The major objective of this Project is to Construct coastal barriers and build up the roads along the critical areas which are prone to flooding during King Tide. Roads are inaccessible during periods of king tides. </t>
  </si>
  <si>
    <t>R32</t>
  </si>
  <si>
    <t>2R</t>
  </si>
  <si>
    <t>Waidamudamu Bridge Construction Project</t>
  </si>
  <si>
    <t xml:space="preserve">This bridge level needs to be lifted so that motorists have safe access. The overall structure of the bridge (timber) needs to be replaced noting its structural integrity and also vulnerability to termite damage in the Northern Division. </t>
  </si>
  <si>
    <t>R33</t>
  </si>
  <si>
    <t>Daku 1 Bridge Construction Project</t>
  </si>
  <si>
    <t>The Daku 1 bridge structure is very critical and structurally very weak. This bridge is 51m long with single lane traffic without any pedestrian footpath access. One section of the bridge deck has totally deteriorated and is covered with steel plates. The concrete deck structurally very unstable and requires urgent replacement. Temporary baily bridge will be constructed to allow the traffic diversion and then new concrete bridge will be constructed. This bridge is also one of the oldest bridge in Labasa.</t>
  </si>
  <si>
    <t>R34</t>
  </si>
  <si>
    <t>Laqere Bridge Construction Project</t>
  </si>
  <si>
    <t>The Laqere bridge structure is very critical and has a weight restriction on 15tonne on this bridge. This bridge is 49m long with single lane traffic without any pedestrian footpath access. Half of the bridge has timber decking on the existing 
concrete deck. The concrete deck and the piers are structurally very unstable and requires urgent repairs. Temporary baily bridge will be constructed to allow the traffic diversion and then new concrete bridge will be constructed. This bridge is one of the oldest bridge in Labasa</t>
  </si>
  <si>
    <t>R35</t>
  </si>
  <si>
    <t>Taveuni Jetty Upgrading Project</t>
  </si>
  <si>
    <t>The major objective of this Project is to carry out repair to the Jetty Head which has undermined due to the tidal erosion during heavy storm surges. The void under the jetty head structure currently does not allow us to fully allow maximum loading on the jetty and there is a strong possibility of concrete structure failure.</t>
  </si>
  <si>
    <t>R36</t>
  </si>
  <si>
    <t>Naqai Bridge Construction Project</t>
  </si>
  <si>
    <t>The Naqai bridge structure is very critical and has a weight 
restriction on 10tonne on this bridge. This bridge is 30m long 
with single lane traffic without any pedestrian footpath access. The concrete deck, steel beams are extremely corroded and the piers are structurally very unstable and requires urgent repairs. Temporary baily bridge will be constructed to allow the traffic diversion and then new concrete bridge will be constructed. This bridge is one of the oldest bridge in Taveuni Island.</t>
  </si>
  <si>
    <t>R37</t>
  </si>
  <si>
    <t>Nadi - Lautoka 4-laning</t>
  </si>
  <si>
    <t>B99</t>
  </si>
  <si>
    <t>FMS</t>
  </si>
  <si>
    <t>Upgrade of Outer Island Stations</t>
  </si>
  <si>
    <t>Upgrade Met Office and staff living quarters that was destroyed by TC Yasa</t>
  </si>
  <si>
    <t>Upgrade of Nabouwalu Met. Office and Construction of Quarters</t>
  </si>
  <si>
    <t>North</t>
  </si>
  <si>
    <t>BDP</t>
  </si>
  <si>
    <t>B100</t>
  </si>
  <si>
    <t>Regional Services</t>
  </si>
  <si>
    <t xml:space="preserve">Creation of RIC and RTC in Fiji </t>
  </si>
  <si>
    <t>Implementation of a Regional instrument centre and regional training centre to be in Fij for the Pacific Island Countries</t>
  </si>
  <si>
    <t>B101</t>
  </si>
  <si>
    <t xml:space="preserve">Upkeep of Facilities </t>
  </si>
  <si>
    <t>Upgrade Met Office Nadi which was built in 1996</t>
  </si>
  <si>
    <t>B102</t>
  </si>
  <si>
    <t xml:space="preserve">Upgrade of Nadi Radar Building </t>
  </si>
  <si>
    <t>B103</t>
  </si>
  <si>
    <t>Upgrade of Archives Building</t>
  </si>
  <si>
    <t>B104</t>
  </si>
  <si>
    <t>Nausori Radar Building upgrade</t>
  </si>
  <si>
    <t>B105</t>
  </si>
  <si>
    <t xml:space="preserve">Laucala Bay Office Buildings upgrade built in 2012 </t>
  </si>
  <si>
    <t>B106</t>
  </si>
  <si>
    <t>Upgrade of Labasa Office built in 2017</t>
  </si>
  <si>
    <t>B107</t>
  </si>
  <si>
    <t xml:space="preserve">Labasa Radar Building upgraded in 2019 would repair painting etc and construction of road to the Radar Building </t>
  </si>
  <si>
    <t>B108</t>
  </si>
  <si>
    <t xml:space="preserve">Upgrade of Outer Island Stations </t>
  </si>
  <si>
    <t xml:space="preserve">Upgrade of Rotuma Met Station </t>
  </si>
  <si>
    <t>Rotuma</t>
  </si>
  <si>
    <t>B109</t>
  </si>
  <si>
    <t xml:space="preserve">Upgrade Udu Point Met Station </t>
  </si>
  <si>
    <t>B110</t>
  </si>
  <si>
    <t xml:space="preserve">Upgrade Yasawa-i-rara Met Station </t>
  </si>
  <si>
    <t>B111</t>
  </si>
  <si>
    <t xml:space="preserve">Upgrade  Viwa Met Station </t>
  </si>
  <si>
    <t>B112</t>
  </si>
  <si>
    <t xml:space="preserve">Upgrade Vanua Balavu  Met Station </t>
  </si>
  <si>
    <t>Lau</t>
  </si>
  <si>
    <t>B113</t>
  </si>
  <si>
    <t xml:space="preserve">Upgrade Lakeba Met Station </t>
  </si>
  <si>
    <t>B114</t>
  </si>
  <si>
    <t xml:space="preserve">Upgrade Vunisea Met Station </t>
  </si>
  <si>
    <t>Kadavu</t>
  </si>
  <si>
    <t>B115</t>
  </si>
  <si>
    <t xml:space="preserve">Upgrade Matuku Met Station </t>
  </si>
  <si>
    <t>B116</t>
  </si>
  <si>
    <t xml:space="preserve">Upgrade Ono-Lau Met Station </t>
  </si>
  <si>
    <t>B117</t>
  </si>
  <si>
    <t xml:space="preserve">Upgrade Nabouwalu  Met Station </t>
  </si>
  <si>
    <t>A11</t>
  </si>
  <si>
    <t>Air</t>
  </si>
  <si>
    <t>Upgrade of Met Equipment</t>
  </si>
  <si>
    <t xml:space="preserve">Upgrade of Nausori Radar </t>
  </si>
  <si>
    <t xml:space="preserve">Nausori Radar installed in 1994 needs to be upgraded to current technology </t>
  </si>
  <si>
    <t>A12</t>
  </si>
  <si>
    <t xml:space="preserve">Upgrade of Labasa Radar </t>
  </si>
  <si>
    <t>Labasa Radar is the same model as Nausori Radar both a second hand purchased from Australia. It was installed in 2012 and the parts no longer manufactured, needs upgrade.</t>
  </si>
  <si>
    <t>A13</t>
  </si>
  <si>
    <t>Installation of Met Equipment</t>
  </si>
  <si>
    <t>Construction of New Rotuma radar</t>
  </si>
  <si>
    <t>Construction and installation of a new weather surveillance radar on the island of Rotuma</t>
  </si>
  <si>
    <t>Installation of AWOS</t>
  </si>
  <si>
    <t>Installation of AWOS at Nausori Airport</t>
  </si>
  <si>
    <t xml:space="preserve">Aviation Industry requires real time data from the thresholds and hence the AWOS would be able to provide real time data 24/7 Year around.  </t>
  </si>
  <si>
    <t xml:space="preserve">Central </t>
  </si>
  <si>
    <t>Installation of AWOS at Labasa Airport</t>
  </si>
  <si>
    <t>Installation of AWOS at Savusavu Airport</t>
  </si>
  <si>
    <t>A14</t>
  </si>
  <si>
    <t>Installation of AWOS at Matei Airport</t>
  </si>
  <si>
    <t>A15</t>
  </si>
  <si>
    <t>Installation of AWOS at Rotuma Airport</t>
  </si>
  <si>
    <t>A16</t>
  </si>
  <si>
    <t>Upper Air Programme</t>
  </si>
  <si>
    <t>Upgrade upper air, radio-sonde system</t>
  </si>
  <si>
    <t xml:space="preserve">FMS needs raw data for early warning prediction and to have available upper air data to cover North, use of Radiosonde and helium gas to conduct weather balloon flights. </t>
  </si>
  <si>
    <t>Weather data stations (blackspots) Vanua Levu</t>
  </si>
  <si>
    <t xml:space="preserve">FMS requires raw data from around the country to predicit early warnings for severe weather and hence requires raw data from around the country </t>
  </si>
  <si>
    <t>Vanua Levu</t>
  </si>
  <si>
    <t>multi</t>
  </si>
  <si>
    <t>Weather data stations (blackspots) Viti Levu</t>
  </si>
  <si>
    <t xml:space="preserve">Viti Levu </t>
  </si>
  <si>
    <t>all</t>
  </si>
  <si>
    <t>W80</t>
  </si>
  <si>
    <t>Hydrological data stations (rivers)</t>
  </si>
  <si>
    <t>Supply and installation of water level and rainfall equipment</t>
  </si>
  <si>
    <t>I15</t>
  </si>
  <si>
    <t>Data and Information Management</t>
  </si>
  <si>
    <t>IT Infrastructure Advancement,  Data Archival and Recovery</t>
  </si>
  <si>
    <t xml:space="preserve">Fiji Meteorological Service is a 24/7 meteorological, hydrological and climate Service provider to the Public and Pacific. Most of the long term climate/forecast predictions are based on long term data analysis. These every growing data analysis requires FMS to expand their data capacity storage to ensure that our predictions are no compromised due to non-availability of data - FMS SDP </t>
  </si>
  <si>
    <t>All</t>
  </si>
  <si>
    <t>I16</t>
  </si>
  <si>
    <t>Regional Collaboration Multimedia Setup</t>
  </si>
  <si>
    <t>The need to collaborate with neighboring meteorological Service is very critical to have consistency in forecasts and share incoming or outgoing weather patterns with them. This international collaboration will ensure more informed decision are made by FMS - FMS SDP</t>
  </si>
  <si>
    <t>I17</t>
  </si>
  <si>
    <t>Meteorological software management</t>
  </si>
  <si>
    <t>Forecasting System Advancements (IBL AMHS and IWXXM Module) &amp; Upgrade version</t>
  </si>
  <si>
    <t>The major objective of this project is to ensure that FMS Forecasting system is able to analyze weather model data, overlay observation data, output user friendly visuals and disseminate data to Global Telecommunication System (GTS)and Aeronautical  Message Hanging System (AMHS) - FMS SDP</t>
  </si>
  <si>
    <t>R38</t>
  </si>
  <si>
    <t>DBGA</t>
  </si>
  <si>
    <t>Government - Community partnership program</t>
  </si>
  <si>
    <t>Proposed new road construction (pilot cut) from Nukulau village to Roma village</t>
  </si>
  <si>
    <t xml:space="preserve">This is a 6.5Km new road construction (pilot cut) for Roma village which is currently under construction. This road will extended from the exisiting FRA rural road network i.e. form Nukulau village. </t>
  </si>
  <si>
    <t>R39</t>
  </si>
  <si>
    <t>Proposed new road construction (pilot cut) from Nakorovou village to Tubarua village</t>
  </si>
  <si>
    <t xml:space="preserve">This is a 9.2Km new road construction (pilot cut) from Nakorovou village to Tubarua village. This road will extend from the exisitng FRA rural road network i.e. from Nakorovou village.  </t>
  </si>
  <si>
    <t>R40</t>
  </si>
  <si>
    <t xml:space="preserve">Proposed new road construction (pilot cut) from Nawaisomo village to Nakida village </t>
  </si>
  <si>
    <t>This is a 5.665KM new road construction (pilot cut) for Nakida village which is currently under construction. This road will extend from the existing FRA rural road netwrok i.e. from Nawaisomo village</t>
  </si>
  <si>
    <t>R41</t>
  </si>
  <si>
    <t>Proposed new road construction (pilot cut) for Nawaisomo to Wairuarua village</t>
  </si>
  <si>
    <t>This is a 3.5Km new road construction (pilot cut) for Wairuarua village. This project is still in the preliminary design phase. The road will branch off from the new pilot cut to Nakida village</t>
  </si>
  <si>
    <t>B118</t>
  </si>
  <si>
    <t xml:space="preserve">Rural Electrification </t>
  </si>
  <si>
    <t>Rebuild of Nabouwalu Power Station</t>
  </si>
  <si>
    <t>Construction of Power House at Nabouwalu</t>
  </si>
  <si>
    <t>B119</t>
  </si>
  <si>
    <t>Public Buildings Refurbishment (Maritime)</t>
  </si>
  <si>
    <t>Maintenance and upgrade of Government buildings in the Rural and Maritime sector  (49 islands, 598 Buildings). To carry out the necessary maintenance and upgrading to all Government buildings to ensure continued optimum performance and sustained operational life. Special maintenance projects involve the rehabilitation or upgrading of individual elements e.g. floor tiling/polishing/carpeting, installation of security grills, lighting, installation of mosquito screens and other carpentry works and painting works.</t>
  </si>
  <si>
    <t>B120</t>
  </si>
  <si>
    <t>Public Buildings Refurbishment</t>
  </si>
  <si>
    <t>Maintenance and upgrade of Government Buildings. To carry out the necessary maintenance and upgrading to all Government buildings to ensure continued optimum performance and sustained operational life. Special maintenance projects involve the rehabilitation or upgrading of individual elements e.g. floor tiling/polishing/carpeting, installation of security grills, lighting, installation of mosquito screens and other carpentry works and painting works.</t>
  </si>
  <si>
    <t>E11</t>
  </si>
  <si>
    <t>Energy</t>
  </si>
  <si>
    <t>DoEN</t>
  </si>
  <si>
    <t>Renewable Energy - Hydro</t>
  </si>
  <si>
    <t>Feasbility Study, Detail Desigining, Implementation of Potential Micro, Small Hydro Plants. Around 20 Potential SitesThe project will be able to assist the department in meeting its energy  Rrenewable target of 100% by 2036. Which will contributes to reducing Fiji carbon emmisssions. This will assist Fiji in reducing the use of Fossil Fuels</t>
  </si>
  <si>
    <t>E12</t>
  </si>
  <si>
    <t>Accessibility to All - Renewable source</t>
  </si>
  <si>
    <t>Upgrading of 50 Diesel Generators to  50  Solar Hyrbid Systems. The project will be able to assist the department in meeting its energy  Rrenewable target of 100% by 2036. Which will contributes to reducing Fiji carbon emmisssions. This will assist Fiji in reducing the use of Fossil Fuels</t>
  </si>
  <si>
    <t>E13</t>
  </si>
  <si>
    <t>Renewable Energy - Biofuel</t>
  </si>
  <si>
    <t>Establishment of a Hydro-treated vegetable Oil Plant</t>
  </si>
  <si>
    <t>The project will be able to assist the department in meeting its energy  Rrenewable target of 100% by 2036. Which will contributes to reducing Fiji carbon emmisssions. This will assist Fiji in reducing the use of Fossil Fuels</t>
  </si>
  <si>
    <t>E14</t>
  </si>
  <si>
    <t>Coconut replanting 100,000 coconuts per year within the spend of 10 years.</t>
  </si>
  <si>
    <t>The project will be the feedstock for the Hydro Treated vegetable oil plant. It will be able to assist the department in meeting its energy  Rrenewable target of 100% by 2036. Which will contributes to reducing Fiji carbon emmisssions. This will assist Fiji in reducing the use of Fossil Fuels</t>
  </si>
  <si>
    <t>E15</t>
  </si>
  <si>
    <t>Installation of 15,000 Solar Home Systems within 10 years - 1500 systems per year. The project will be able to assist the department in meeting its energy access target of 100% by 2026 and also the Rrenewable target of 100% by 2036. Which will contributes to reducing Fiji carbon emmisssions/</t>
  </si>
  <si>
    <t>E16</t>
  </si>
  <si>
    <t>Renewable Energy - Biomass</t>
  </si>
  <si>
    <t>Waste to Energy - Kinoya Treatment Plant</t>
  </si>
  <si>
    <t>The project will be able to provide energy for the Kinoya sewage plant and utilize the nitrogen that is stored in the plant.</t>
  </si>
  <si>
    <t>E17</t>
  </si>
  <si>
    <t>Waste to Energy - Municipal Waste, Livestock waste and Sewage Plants</t>
  </si>
  <si>
    <t>The project will be able to provide energy  from waste  to the EFL grid</t>
  </si>
  <si>
    <t>E18</t>
  </si>
  <si>
    <t>Renewable Energy - Wind</t>
  </si>
  <si>
    <t>Wind P90 Report for 15 Wind Monitoring Stations</t>
  </si>
  <si>
    <t>The project is for DoE  to develop P90 bankable report of the 15 identified windsites to inform investors and development partners to make available funding for electricity power generation from wind sources.</t>
  </si>
  <si>
    <t>E19</t>
  </si>
  <si>
    <t>Accessbility to All - LAKARO</t>
  </si>
  <si>
    <t xml:space="preserve">Expansion of grid of the Kadavu, Lakeba and Rotuma Government stations. The peoject will include the grid extension from:
Kadavu - Namalta to Nasalia, Vunisea to Kavala
Lakeba - Tubou - Nasaqalau , Tubou - Waitabu
Rotuma - Round the Island
</t>
  </si>
  <si>
    <t>E20</t>
  </si>
  <si>
    <t>Accessbility to All - Hybrid</t>
  </si>
  <si>
    <t xml:space="preserve">Nabouwalu Government Stations - Upgrade and Expand.Upgrade of generation plant and extenstion of grid
</t>
  </si>
  <si>
    <t>E21</t>
  </si>
  <si>
    <t>Renewable Energy - Solar</t>
  </si>
  <si>
    <t>Nabouwalu Government Stations - Installation of a Solar Hybrid System. The project will be able to assist the department in meeting its energy  Rrenewable target of 100% by 2036. Which will contributes to reducing Fiji carbon emmisssions. This will assist Fiji in reducing the use of Fossil Fuels</t>
  </si>
  <si>
    <t>E22</t>
  </si>
  <si>
    <t>EFL</t>
  </si>
  <si>
    <t>Accessbility to All - Nationwide Grid Expansion</t>
  </si>
  <si>
    <t>The project will be able to assist the department in meeting its energy  access  2026.</t>
  </si>
  <si>
    <t>E23</t>
  </si>
  <si>
    <t>Accessbility to All - Upgrade House Wiring</t>
  </si>
  <si>
    <t>E24</t>
  </si>
  <si>
    <t>Energy Efficiency - EV Charging Stations</t>
  </si>
  <si>
    <t>This project will support EV intergration for the land transport sector and enable the department to achieve its targets  of reductions in Energy intensity  (consumption of imported fuel per unit of GDP in MJ/FJD)  and Greenhouse gas emissions from 2013 baseline NDC target.</t>
  </si>
  <si>
    <t>E25</t>
  </si>
  <si>
    <t>Energy Efficiency - Zero Energy Building Deployment</t>
  </si>
  <si>
    <t>Zero emission buildings (ZEB), or net zero energy buildings are the buildings which have higher energy efficiency than the conventional standard buildings and possibility to produce energy (power) by renewable sources. This project will asisit building owners to increase the energy performance of new, renewed and/or renovated buildings. This will enable the department to achieve its targets  of reductions in Energy intensity  (power consumption per unit of GDP in kWh/FJD)  and Greenhouse gas emissions from 2013 baseline NDC target</t>
  </si>
  <si>
    <t>M101</t>
  </si>
  <si>
    <t>OFF</t>
  </si>
  <si>
    <t>MoT</t>
  </si>
  <si>
    <t>FPCL</t>
  </si>
  <si>
    <t>AM Unit</t>
  </si>
  <si>
    <t xml:space="preserve">Wharf Rehabilitation Program
</t>
  </si>
  <si>
    <t xml:space="preserve">Wharf Rehabilitation Projects (Suva)
</t>
  </si>
  <si>
    <t xml:space="preserve">Rehabilitate the existing wharf structures in order to extend its lifespan. The wharf sections to be rehabilitated are:
Suva - Kings Wharf Southern &amp; Northern Section and  Walu Bay Section
</t>
  </si>
  <si>
    <t>The Wharf Rehabilitation Project has completed its design phase and has received relevant approvals and permits from local Government Ministries such as DOE, NFA, OHS, SCC and LCC.
Currently FPCL is finalizing the enagagement of suitable Contractors to deliver the required rehabilitation works for the two (2) main commercial ports.
Overall project completion status is 41%.</t>
  </si>
  <si>
    <t>TS</t>
  </si>
  <si>
    <t>FPCL Strategic Plan</t>
  </si>
  <si>
    <t>M102</t>
  </si>
  <si>
    <t xml:space="preserve">Wharf Rehabilitation Projects (Lautoka)
</t>
  </si>
  <si>
    <t>Rehabilitate the existing wharf structures in order to extend its lifespan. The wharf sections to be rehabilitated are: Lautoka - Queens Wharf 1959 &amp; 2005 section and Lautoka Local Wharf</t>
  </si>
  <si>
    <t>M103</t>
  </si>
  <si>
    <t>Vessel Traffic Management System (VTMS)</t>
  </si>
  <si>
    <t>Vessel Traffic Management System (VTMS) Project (Suva)</t>
  </si>
  <si>
    <t xml:space="preserve">Enable FPCL to capture critical operational information through technology, enhance port safety, security and vessel survaillence within the Suva Harbor, enhance FPCL’s compliance to IMO guidelines, and strategically establish a training hub. </t>
  </si>
  <si>
    <t>AUD</t>
  </si>
  <si>
    <t>FPCL and its Australian consultant and contractor has completed the installation of the VTMS equipments on 21/03/2022.
The VTS system is currently operational with few punch list items nearing completion.
Once completed, FPCL will arrange its commissioning as it’s the first VTS sytem in the Pacific.
Overall project completion status is 99%.</t>
  </si>
  <si>
    <t>M104</t>
  </si>
  <si>
    <t>Vessel Traffic Management System (VTMS) Project (Lautoka)</t>
  </si>
  <si>
    <t xml:space="preserve">Enable FPCL to capture critical operational information through technology, enhance port safety, security and vessel survaillence within the Lautoka  Harbor, enhance FPCL’s compliance to IMO guidelines, and strategically establish a training hub. </t>
  </si>
  <si>
    <t>The commissioning of VTS system - Suva is planned to be commissioned soon. VTS system at Lautoka will commence once the VTS system in Suva is fully completed.</t>
  </si>
  <si>
    <t>FN</t>
  </si>
  <si>
    <t>M105</t>
  </si>
  <si>
    <t>FSHIL</t>
  </si>
  <si>
    <t>FSHIL Slipway Rehabilitation Project (Package A)</t>
  </si>
  <si>
    <t>Rehabilitate the 500T &amp; 1000T existing deteriorated slipway structures with over 60 years of being operational. The rehabilitation works is to repair the broken beams at the end of the 500T slipway, repair of concrete beams and remediate 1000T slipway .</t>
  </si>
  <si>
    <t>FPCL and FSHIL has completed the design phase for the 500T &amp; 1000T Slipways and is currently in the process of finalizing the suitable Contractor to deliver the rehabilitaion works.
Overall project completion status is 36%.</t>
  </si>
  <si>
    <t>M106</t>
  </si>
  <si>
    <t>Condition Assessment &amp; Detail Design (Levuka Wharf)</t>
  </si>
  <si>
    <t xml:space="preserve">Study to rehabilitate the current  Levuka Wharf 1979 Section. </t>
  </si>
  <si>
    <t>FPCL has currently tendered out the Consultancy for a detailed condition assessment and detail design of the rehabilitaion works / upgrade for Levuka Wharf.
FPCL facilitated a site visit with interested Consutants who turned out in numbers at Levuka Wharf on 17/06/2022.
Overall project completion status is 2%.</t>
  </si>
  <si>
    <t>M107</t>
  </si>
  <si>
    <t>Port Upgrade (Levuka) - Construction</t>
  </si>
  <si>
    <t xml:space="preserve">Rehabilitate the current  Levuka Wharf 1979 Section. The rehabilitation is to  increase the current load capacity of 3Tonne and  allow heavy vehicles, bus and cargoes to offload as well as to withstand the berthing and mooring load from the current vessel much larger than what it was initially designed for. </t>
  </si>
  <si>
    <t>Actual rehabilitation/construction works will commence after the completion of condition assessment and detail design.</t>
  </si>
  <si>
    <t>M108</t>
  </si>
  <si>
    <t>Foreshore Development Project (Lautoka) - Feasibility</t>
  </si>
  <si>
    <t>The feasibility study of the Lautoka Foreshore is for  FPCL  to explore options to invest in the specific piece of land and developed as a barge landing and shipping facility.</t>
  </si>
  <si>
    <t>FPCL has completed the tender phase for the Feasibility study and is yet to appoint suitable Consultant to undertake the works.
Overall project completion status is 7%.</t>
  </si>
  <si>
    <t>M109</t>
  </si>
  <si>
    <t>Foreshore Development Project (Lautoka) - Construction</t>
  </si>
  <si>
    <t>Lautoka Foreshore barge landing and shipping facility.</t>
  </si>
  <si>
    <t>Yet to commence - the project is to commence once the feasibility study is completed.</t>
  </si>
  <si>
    <t>M110</t>
  </si>
  <si>
    <t>Muaiwalu 2 New Interisland Upgrade (Suva)</t>
  </si>
  <si>
    <t xml:space="preserve">Modernize, improve and expand the capacity of the Muaiwalu 2 Wharf waiting area into a terminal for passengers, public users and interisland vessel operators. </t>
  </si>
  <si>
    <t>FPCL has completed the feasibility study for the Muaiwalu 2 Interisland and is yet to tender out the Consultancy for the Detail Design.
Overall project completion status is 9%.</t>
  </si>
  <si>
    <t>M111</t>
  </si>
  <si>
    <t>Maintenance</t>
  </si>
  <si>
    <t>Port Yard 3 Development (Lautoka)</t>
  </si>
  <si>
    <t xml:space="preserve">Develop a proper pavement suitable for port container operations in the existing gravel yard. </t>
  </si>
  <si>
    <t>FPCL Consultant and Contractor are carrying out further tests to confirm and identify areas of defects.
Project completion status is 91%.</t>
  </si>
  <si>
    <t>AA</t>
  </si>
  <si>
    <t>M112</t>
  </si>
  <si>
    <t>Port Yard 4 Development (Lautoka)</t>
  </si>
  <si>
    <t>Geotechnical survey has been completed.
Design works will commence on Week 9.
Project completion status is 13%.</t>
  </si>
  <si>
    <t>M113</t>
  </si>
  <si>
    <t xml:space="preserve">Port Maintenance Dredging </t>
  </si>
  <si>
    <t>Port Maintenance Dredging (Suva)</t>
  </si>
  <si>
    <t xml:space="preserve">Maintenance Dredging of the Port of Suva berth and navigational channel. </t>
  </si>
  <si>
    <t>DOE approval has been received on 08/07/2022.
FPCL is currently working with the Consultant on some of the conditions mentioned on the DOE approval.</t>
  </si>
  <si>
    <t>M114</t>
  </si>
  <si>
    <t>Suva Port Relocation - Feasibility</t>
  </si>
  <si>
    <t xml:space="preserve">In 2020, ADB engaged Royal HaskoningDHV (RHDHV), Consultants, to perform a strategic review of Suva Port, undertake the maritime sector review and identify a preferred site for partial relocation of Suva Port’s current infrastructure. </t>
  </si>
  <si>
    <t>Currently stakeholder/community consultations and geotechnical assessments are taking place for the shortlisted sites. Overall project revised completion timeline is 29/03/23.
Estimated cost of $300m is for the relocation inclusive of feasibility study.</t>
  </si>
  <si>
    <t>M115</t>
  </si>
  <si>
    <t>Suva Port Relocation - Construction</t>
  </si>
  <si>
    <t>Could be as much as FJ$1billion</t>
  </si>
  <si>
    <t>M116</t>
  </si>
  <si>
    <t>Cruise Terminal Upgrade (Kings Wharf)</t>
  </si>
  <si>
    <t>Upgrade of FPCL Shed 6 facility at Kings Wharf into a cruise terminal shop outlets and restaurants.</t>
  </si>
  <si>
    <t>FPCL is in the process of tendering the Consultancy for the Detail Designing of the proposed Cruise Terminal.
Project completion status is 13%.</t>
  </si>
  <si>
    <t>M117</t>
  </si>
  <si>
    <t>General Upgrade (Local Wharves &amp; Jetties)</t>
  </si>
  <si>
    <t>Muaiwalu 1 &amp; 2 local wharf upgrade Expansion into other wharves within Sea Port Management Act jurisdiction</t>
  </si>
  <si>
    <t>Ongoing project for general upgrades at FPCL local wharves.</t>
  </si>
  <si>
    <t>M118</t>
  </si>
  <si>
    <t>Installation of Fenders (Suva)</t>
  </si>
  <si>
    <t>Replace existing fenders at the Kings Wharf - Southern section as part of the Wharf Rehabilitation Project.</t>
  </si>
  <si>
    <t>FPCL has received the supplier's fender specification, inspection and test plan.
FPCL has obtained quotations from the quality certification body to undertake the quality assurance and inspection tasks.
Project completion status is 23%.</t>
  </si>
  <si>
    <t>M119</t>
  </si>
  <si>
    <t>Installation of Fenders (Lautoka)</t>
  </si>
  <si>
    <t>Replace existing fenders.</t>
  </si>
  <si>
    <t>M120</t>
  </si>
  <si>
    <t>Landing Barge Facility at Draunibota Bay</t>
  </si>
  <si>
    <t>Have the current clinker discharge operations relocate from the Port of Suva to Draunibota, closer to the cement factories. 
FPCL to establish a barge landing facility.</t>
  </si>
  <si>
    <t>A joint partnership with China Navigation Co. Pte. Ltd CNCo - Fiji Branch.Approval notice of lease for Draunibota has been given by the Department of Lands to FPCL.
CNCo has attained DOE approvals and awaiting FRA  and other external approvals.
Project Completion status is 7%.</t>
  </si>
  <si>
    <t>M121</t>
  </si>
  <si>
    <t>Building Upgrades at Lautoka - Tourism Related</t>
  </si>
  <si>
    <t>Upgrading FPCL buildings/facilities at Lautoka for attracting tourism related opportunities/businesses.</t>
  </si>
  <si>
    <t>This project has been planned to initiate in 2026.</t>
  </si>
  <si>
    <t>M122</t>
  </si>
  <si>
    <t>Multi Purpose Complex at Local Wharfs</t>
  </si>
  <si>
    <t>Multi Purpose Complex (retail mixed developments) at Local Wharves</t>
  </si>
  <si>
    <t>Developing Multi-Purpose Complex (retail mixed developments) at Local Wharves for generating additional revenue</t>
  </si>
  <si>
    <t>This project has been planned to initiate in 2024.</t>
  </si>
  <si>
    <t>U112</t>
  </si>
  <si>
    <t>HA</t>
  </si>
  <si>
    <t>Residential Subdivision</t>
  </si>
  <si>
    <t>Tulalevu Residential Subdivision</t>
  </si>
  <si>
    <t>15 acres of land expected to yield approximately 100 fully service lots including residential, commercial &amp; civic</t>
  </si>
  <si>
    <t>U113</t>
  </si>
  <si>
    <t>3U</t>
  </si>
  <si>
    <t>Waila Phase 1  Residential Subdivision</t>
  </si>
  <si>
    <t>250 acres of land to be developed in Phases with projected yield of over 1,500fully serviced lots</t>
  </si>
  <si>
    <t>U114</t>
  </si>
  <si>
    <t>Waila Phase 2  Residential Subdivision</t>
  </si>
  <si>
    <t>250 acres of land to be developed in Phases with projected yield of over1,500 fully serviced lots</t>
  </si>
  <si>
    <t>U115</t>
  </si>
  <si>
    <t>Waila Phase 3 Residential Subdivision</t>
  </si>
  <si>
    <t>200 acres of land to be developed in Phases with projected yield of over 1,200 fully serviced lots</t>
  </si>
  <si>
    <t>R101</t>
  </si>
  <si>
    <t>FSC</t>
  </si>
  <si>
    <t>Lautoka / Rarawai and Labasa Tramline Upgrades</t>
  </si>
  <si>
    <t>The project is to carry out the necessary upgrade works on the existing Tramline network and the Trambridges at - Lomowai to Lautoka, Lausa to Rarawai Mill, Wainikoro to Vunika.</t>
  </si>
  <si>
    <t>Ba / Macuata</t>
  </si>
  <si>
    <t>E101</t>
  </si>
  <si>
    <t xml:space="preserve">New Ethanol Plant </t>
  </si>
  <si>
    <t>The project is to purchase, install and commission a new Etahnol Plant</t>
  </si>
  <si>
    <t>New Sugar Refinery Plant</t>
  </si>
  <si>
    <t>The project is to purchase, install and commission a new Sugar Refinery Plant</t>
  </si>
  <si>
    <t>E102</t>
  </si>
  <si>
    <t>New 200T High Pressure Boiler</t>
  </si>
  <si>
    <t>The project is to purchase, install and commission a new 200T High Pressure Boiler Plant</t>
  </si>
  <si>
    <t>E103</t>
  </si>
  <si>
    <t>New 10MW Turbine Generator Set</t>
  </si>
  <si>
    <t>The project is to purchase, install and commission a new 10MW Turbine Generator Set</t>
  </si>
  <si>
    <t>E104</t>
  </si>
  <si>
    <t>New 50T Labasa Co-Gen High Pressure Boiler</t>
  </si>
  <si>
    <t>The project is to purchase, install and commission a new 50T Labasa Co-Gen High Pressure Boiler Plant</t>
  </si>
  <si>
    <t>Mill Upgrade Works (Misc)</t>
  </si>
  <si>
    <t>The project is to carry out the necessary upgrade works on the existing Factory Plants and Equipments</t>
  </si>
  <si>
    <t>R102</t>
  </si>
  <si>
    <t>Cane Access Roads and Crossings Upgrades</t>
  </si>
  <si>
    <t>The project is to carry out the necessary upgrade works on the existing cane access roads and crossings at -  Lautoka,  Rarawai and Labasa Mill areas</t>
  </si>
  <si>
    <t>I101</t>
  </si>
  <si>
    <t>TFL</t>
  </si>
  <si>
    <t>(withheld in confidence)</t>
  </si>
  <si>
    <t>I102</t>
  </si>
  <si>
    <t>I103</t>
  </si>
  <si>
    <t>I104</t>
  </si>
  <si>
    <t>I105</t>
  </si>
  <si>
    <t>I106</t>
  </si>
  <si>
    <t>I107</t>
  </si>
  <si>
    <t>I108</t>
  </si>
  <si>
    <t>I109</t>
  </si>
  <si>
    <t>I110</t>
  </si>
  <si>
    <t>I111</t>
  </si>
  <si>
    <t>I112</t>
  </si>
  <si>
    <t>I113</t>
  </si>
  <si>
    <t>I114</t>
  </si>
  <si>
    <t>I115</t>
  </si>
  <si>
    <t>I116</t>
  </si>
  <si>
    <t>I117</t>
  </si>
  <si>
    <t>I118</t>
  </si>
  <si>
    <t>I119</t>
  </si>
  <si>
    <t>I120</t>
  </si>
  <si>
    <t>I121</t>
  </si>
  <si>
    <t>I122</t>
  </si>
  <si>
    <t>I123</t>
  </si>
  <si>
    <t>I124</t>
  </si>
  <si>
    <t>I125</t>
  </si>
  <si>
    <t>I126</t>
  </si>
  <si>
    <t>I127</t>
  </si>
  <si>
    <t>I128</t>
  </si>
  <si>
    <t>I129</t>
  </si>
  <si>
    <t>I130</t>
  </si>
  <si>
    <t>I131</t>
  </si>
  <si>
    <t>M123</t>
  </si>
  <si>
    <t>MSAF</t>
  </si>
  <si>
    <t>Transport</t>
  </si>
  <si>
    <t>Beqa Island – South West Reef Aid to Navigation</t>
  </si>
  <si>
    <t>Inoperational and structure is beyond repair. This is an aid to navigation required for vessels using shipping route to and from Suva and Lautoka.</t>
  </si>
  <si>
    <t>PSIP</t>
  </si>
  <si>
    <t>M124</t>
  </si>
  <si>
    <t>Pinder Reef -  Lighthouse</t>
  </si>
  <si>
    <t>Structure is beyond repair and needs urgent replacement as most busiest route for many ships</t>
  </si>
  <si>
    <t>Lautoka</t>
  </si>
  <si>
    <t>M125</t>
  </si>
  <si>
    <t>Suva harbour- Lighthouse</t>
  </si>
  <si>
    <t>Suva</t>
  </si>
  <si>
    <t>M126</t>
  </si>
  <si>
    <t>Vatoa Island Aid to Navigation</t>
  </si>
  <si>
    <t>Construction of tower was abandoned by the contractor. Concrete foundation to be completed and 20 metre galvanised tower needs to be assembled.</t>
  </si>
  <si>
    <t>M127</t>
  </si>
  <si>
    <t>Beqa Island – Nawamati Point Aid to Navigation</t>
  </si>
  <si>
    <t xml:space="preserve">Rehabilitation of the concrete foundation deteriorated due to the environmental condition. </t>
  </si>
  <si>
    <t>M128</t>
  </si>
  <si>
    <t>Makogai Island Aid to Navigation</t>
  </si>
  <si>
    <t xml:space="preserve">Destroyed by TC Winston and needs replacement. </t>
  </si>
  <si>
    <t>M129</t>
  </si>
  <si>
    <t>Yadua Island Aid to Navigation</t>
  </si>
  <si>
    <t>M130</t>
  </si>
  <si>
    <t>Makuluva Islet Aid to Navigation</t>
  </si>
  <si>
    <t>Structure is beyond repair and needs replacement.</t>
  </si>
  <si>
    <t>M131</t>
  </si>
  <si>
    <t>Kia Island Aid to Navigation</t>
  </si>
  <si>
    <t>Light tower was destroyed in tropical cyclone Yasa and needs to be re-constructed.</t>
  </si>
  <si>
    <t>M132</t>
  </si>
  <si>
    <t>Solo Aid to Navigation</t>
  </si>
  <si>
    <t>Structure assessed by AMSA and requires rehabilitation</t>
  </si>
  <si>
    <t>M133</t>
  </si>
  <si>
    <t>Nasilai Aid to Navigation</t>
  </si>
  <si>
    <t>M134</t>
  </si>
  <si>
    <t>Vatulele Aid to Navigation</t>
  </si>
  <si>
    <t>M135</t>
  </si>
  <si>
    <t>Vanuatabu Aid to Navigation</t>
  </si>
  <si>
    <t>M136</t>
  </si>
  <si>
    <t>Cape Washington Aid to Navigation</t>
  </si>
  <si>
    <t>Structure assessment and rehabilitation is required following recent tropical cyclones</t>
  </si>
  <si>
    <t>Construction of MSAF Head Office</t>
  </si>
  <si>
    <t>A101</t>
  </si>
  <si>
    <t>MTCA</t>
  </si>
  <si>
    <t>AF</t>
  </si>
  <si>
    <t>Fiji Airports</t>
  </si>
  <si>
    <t>Critical Infrastructure for International Connectivity</t>
  </si>
  <si>
    <t>Off Gate - Aprons</t>
  </si>
  <si>
    <t>Completion of Offgates apron project</t>
  </si>
  <si>
    <t>Nadi</t>
  </si>
  <si>
    <t>ANZ/ AIFFP</t>
  </si>
  <si>
    <t>A102</t>
  </si>
  <si>
    <t xml:space="preserve">Mill &amp; Fill Runway Pavement upgrade </t>
  </si>
  <si>
    <t>Nadi Airport pavement upgrade (Budget and scope clearly defined for next 3 years and then subject to ongoing condition assessment)</t>
  </si>
  <si>
    <t>A103</t>
  </si>
  <si>
    <t>Aerobridge gate 3 replacement</t>
  </si>
  <si>
    <t>Replace aerobridge no.3 (30 Plus years old)</t>
  </si>
  <si>
    <t>A104</t>
  </si>
  <si>
    <t>Airside Perimeter Road upgrade</t>
  </si>
  <si>
    <t>Upgrade of airside permiter road</t>
  </si>
  <si>
    <t>A105</t>
  </si>
  <si>
    <t>Aviation Safety and Security</t>
  </si>
  <si>
    <t>Improved air filtration - essa filters and replacement</t>
  </si>
  <si>
    <t>AHU filter installation</t>
  </si>
  <si>
    <t>A106</t>
  </si>
  <si>
    <t>Apron surface upgrade</t>
  </si>
  <si>
    <t xml:space="preserve">Ongoing apron joint upgrade </t>
  </si>
  <si>
    <t>A107</t>
  </si>
  <si>
    <t>Airside Drainage Repairs Open Culverts</t>
  </si>
  <si>
    <t xml:space="preserve">Ongoing drainage upgrade </t>
  </si>
  <si>
    <t>A108</t>
  </si>
  <si>
    <t>Airside Line Marking (materials only)</t>
  </si>
  <si>
    <t>Ongoing line marking</t>
  </si>
  <si>
    <t>A109</t>
  </si>
  <si>
    <t>Airside signage MAGS</t>
  </si>
  <si>
    <t>Airside signage installation</t>
  </si>
  <si>
    <t>A110</t>
  </si>
  <si>
    <t>Crack sealing Runway and Pavements</t>
  </si>
  <si>
    <t>Runway surface Ugrade</t>
  </si>
  <si>
    <t>A111</t>
  </si>
  <si>
    <t xml:space="preserve"> Gatics and grate installation</t>
  </si>
  <si>
    <t>A112</t>
  </si>
  <si>
    <t>OLS tree management</t>
  </si>
  <si>
    <t>A113</t>
  </si>
  <si>
    <t>North West Precinct Land Aquistion</t>
  </si>
  <si>
    <t>Land purchase for North West Precinct road access</t>
  </si>
  <si>
    <t>A114</t>
  </si>
  <si>
    <t>EFL incomer at PC5 plus switchgear replacements</t>
  </si>
  <si>
    <t>New EFL incomer at PC5 to provide improved redundancy on the HV ring</t>
  </si>
  <si>
    <t>A115</t>
  </si>
  <si>
    <t>Green Airports</t>
  </si>
  <si>
    <t>Nadi Terminal Solar Arrays</t>
  </si>
  <si>
    <t>Solar arrays to be installed on roof (note this is Capex approach rather than pay per kW hr)</t>
  </si>
  <si>
    <t>A116</t>
  </si>
  <si>
    <t>Extra arrivals lift</t>
  </si>
  <si>
    <t>Additional elevator in arrivals to address wheelchair passenger movements</t>
  </si>
  <si>
    <t>A117</t>
  </si>
  <si>
    <t>Cargo Building roof replacement/ repair works</t>
  </si>
  <si>
    <t>Replace roof the cargo building to address leaks and enbale cyclone certification</t>
  </si>
  <si>
    <t>A118</t>
  </si>
  <si>
    <t>UV Tunnel * 3 for baggage disinfection (glidepath pricing) inbound</t>
  </si>
  <si>
    <t xml:space="preserve">UV disinfection systems for baggage </t>
  </si>
  <si>
    <t>A119</t>
  </si>
  <si>
    <t>Airside Drainage repairs closed culverts</t>
  </si>
  <si>
    <t>Repairs to culverts that cross under runway</t>
  </si>
  <si>
    <t>A120</t>
  </si>
  <si>
    <t>Covered Entry Guard Houses</t>
  </si>
  <si>
    <t>Covered shelters at main entry gates to airside 4 No. CAAF compliance action</t>
  </si>
  <si>
    <t>A121</t>
  </si>
  <si>
    <t>PC14 HV Switchgear and Transformer Replacement &amp; Standby Generator</t>
  </si>
  <si>
    <t>Renewal of existing power control centre with additional new backup generator to provide backup power to the cargo building</t>
  </si>
  <si>
    <t>A122</t>
  </si>
  <si>
    <t>Security Fencing Airside Upgrade</t>
  </si>
  <si>
    <t>A123</t>
  </si>
  <si>
    <t>BMS systems upgrade</t>
  </si>
  <si>
    <t>Upgrade of existing Building management system at Nadi Terminal</t>
  </si>
  <si>
    <t>A124</t>
  </si>
  <si>
    <t>Runway Surface Upgrade</t>
  </si>
  <si>
    <t>Rubber and algae management n runways to maintian required friction coeeficients</t>
  </si>
  <si>
    <t>A125</t>
  </si>
  <si>
    <t>Cyclone renewal and upgrade works on buildings for cyclone certificates</t>
  </si>
  <si>
    <t>Ongoing engineering inspections and upgrade works to minor buildings to maintain insurance certificates</t>
  </si>
  <si>
    <t>A126</t>
  </si>
  <si>
    <t>Access Road (Fleet - BCW Workshop)</t>
  </si>
  <si>
    <t>Road repair and reinstatement</t>
  </si>
  <si>
    <t>A127</t>
  </si>
  <si>
    <t>Departures Lounge Expansion</t>
  </si>
  <si>
    <t>Extension to existing lounge 1500m2 design is complete</t>
  </si>
  <si>
    <t>A128</t>
  </si>
  <si>
    <t>Offgates Projects stage 2</t>
  </si>
  <si>
    <t>Apron modifications at gates 1-3 to enable walkway relocations and MARS gate</t>
  </si>
  <si>
    <t>A129</t>
  </si>
  <si>
    <t>Domestic Apron Expansion</t>
  </si>
  <si>
    <t>Domestic apron expansion to enable new domestic terminal and increased doemstric apron capacity. Design is fully documented</t>
  </si>
  <si>
    <t>A130</t>
  </si>
  <si>
    <t>Domestic Terminal</t>
  </si>
  <si>
    <t>New domestic terminal</t>
  </si>
  <si>
    <t>A131</t>
  </si>
  <si>
    <t>Airside walkways upgrade Gates 1-3</t>
  </si>
  <si>
    <t>New airside walkways as per Nadi Airport Masterplan</t>
  </si>
  <si>
    <t>A132</t>
  </si>
  <si>
    <t>Baggage Handling Makeup Capacity</t>
  </si>
  <si>
    <t>Increased baggage handling capacity</t>
  </si>
  <si>
    <t>A133</t>
  </si>
  <si>
    <t>HV ring main upgrade</t>
  </si>
  <si>
    <t>Upgrade of HV ring main including new HV cabling to replace cabling at is over 50 years of age</t>
  </si>
  <si>
    <t>A134</t>
  </si>
  <si>
    <t>North West Precinct Design</t>
  </si>
  <si>
    <t xml:space="preserve">Design fees </t>
  </si>
  <si>
    <t>A135</t>
  </si>
  <si>
    <t xml:space="preserve">North West Precinct Construction </t>
  </si>
  <si>
    <t>Construction of the North West General Aviation Precinct and maintenance facilities as per Nadi Airport Masterplan</t>
  </si>
  <si>
    <t>A136</t>
  </si>
  <si>
    <t>Cross runway design</t>
  </si>
  <si>
    <t>Design works for concept design level including site investigations for EIA etc for cross runway as per masterplan</t>
  </si>
  <si>
    <t>A137</t>
  </si>
  <si>
    <t>Operational Control Centre including asbestos removal zone A</t>
  </si>
  <si>
    <t>Redevelopment of existing administration wing including siemic strengthing and asbestos removal</t>
  </si>
  <si>
    <t>A138</t>
  </si>
  <si>
    <t>New Aerobridge Gate 2 ( MARS gate)</t>
  </si>
  <si>
    <t>Dual aerobridge to service Code E aircraft as per current design documents</t>
  </si>
  <si>
    <t>A139</t>
  </si>
  <si>
    <t>Aerobridge Gate 4 and 5 Replacement</t>
  </si>
  <si>
    <t>Replace existing aerobridges during lounge expansion</t>
  </si>
  <si>
    <t>A140</t>
  </si>
  <si>
    <t xml:space="preserve">Aprons phase 2 Design </t>
  </si>
  <si>
    <t>Design of aprons phase 2 which enables increased gate capacaity and future terminal expansion</t>
  </si>
  <si>
    <t>Tendered</t>
  </si>
  <si>
    <t>A141</t>
  </si>
  <si>
    <t xml:space="preserve">Aprons phase 2 </t>
  </si>
  <si>
    <t>Concept design complete</t>
  </si>
  <si>
    <t>A142</t>
  </si>
  <si>
    <t>New Aerobridge Gate 1</t>
  </si>
  <si>
    <t>New Aerobridge for Code C aircraft on gate 1'</t>
  </si>
  <si>
    <t>A143</t>
  </si>
  <si>
    <t>Automated Bag Drops (4)</t>
  </si>
  <si>
    <t>Progressive implementation of automated bage drops on check in desks (12 No.)</t>
  </si>
  <si>
    <t>fair</t>
  </si>
  <si>
    <t>A144</t>
  </si>
  <si>
    <t>Additional Self Check Kiosks</t>
  </si>
  <si>
    <t>Additional 16 in check in area</t>
  </si>
  <si>
    <t>A145</t>
  </si>
  <si>
    <t xml:space="preserve"> Collocation Project (Engineering teams)</t>
  </si>
  <si>
    <t>Progress collocation of engineering teams in common location/ Old fiji airways engineering building</t>
  </si>
  <si>
    <t>A146</t>
  </si>
  <si>
    <t>Golf Course Drainage Upgrade (Airside Outlet - Pond - Sea)</t>
  </si>
  <si>
    <t>Improve drainage to sea from main cross runway drains</t>
  </si>
  <si>
    <t>A147</t>
  </si>
  <si>
    <t xml:space="preserve">ATM and Tower Equipment Room Upgrades </t>
  </si>
  <si>
    <t>ATM equipment room resilence and safety improvements to protect critical air navigation equipment</t>
  </si>
  <si>
    <t>A148</t>
  </si>
  <si>
    <t xml:space="preserve">Baggage Handling Makeup Capacity Design </t>
  </si>
  <si>
    <t>Baggage handling system design for the new wedge infill</t>
  </si>
  <si>
    <t>A149</t>
  </si>
  <si>
    <t xml:space="preserve">Departures Lounge Expansion Design </t>
  </si>
  <si>
    <t>Complete design (presently partially documented)</t>
  </si>
  <si>
    <t>A150</t>
  </si>
  <si>
    <t>Automated Security Control for International Departures</t>
  </si>
  <si>
    <t>Emmigration access via boarding pass verification</t>
  </si>
  <si>
    <t>A151</t>
  </si>
  <si>
    <t>Offgates apron Stage 3 Design (ATS apron site expansion)</t>
  </si>
  <si>
    <t>Offgate apron expansion into ATS site to accommodate another Code E</t>
  </si>
  <si>
    <t>A152</t>
  </si>
  <si>
    <t>Offgates Apron Stage 3 Construction</t>
  </si>
  <si>
    <t>A153</t>
  </si>
  <si>
    <t>Terminal Wedge Infill Design</t>
  </si>
  <si>
    <t>Terminal expansion as per Nadi Airport masterplan</t>
  </si>
  <si>
    <t>A154</t>
  </si>
  <si>
    <t xml:space="preserve">Terminal Wedge Construction </t>
  </si>
  <si>
    <t>A155</t>
  </si>
  <si>
    <t>Outer Islands Connectivity</t>
  </si>
  <si>
    <t>Bureta Apron expansions</t>
  </si>
  <si>
    <t xml:space="preserve">Apron extension to allow for at least  two Code B aircraft to park at a time.  – </t>
  </si>
  <si>
    <t>Buerta</t>
  </si>
  <si>
    <t>A156</t>
  </si>
  <si>
    <t>Bureta River enchroachment</t>
  </si>
  <si>
    <t>Build new gabion wall to prevent river enchroaching fenceline and airstrip</t>
  </si>
  <si>
    <t>Bureta</t>
  </si>
  <si>
    <t>A157</t>
  </si>
  <si>
    <t xml:space="preserve">Outer Island Terminal Replacements: - Replacement Cicia </t>
  </si>
  <si>
    <t>Design and Construct – Brief completed and previously tendered.</t>
  </si>
  <si>
    <t>Cicia</t>
  </si>
  <si>
    <t>A158</t>
  </si>
  <si>
    <t>Cicia Seawall</t>
  </si>
  <si>
    <t>Seawall required at end of runway</t>
  </si>
  <si>
    <t>A159</t>
  </si>
  <si>
    <t xml:space="preserve">Outer Island Terminal Replacements: - Replacement Gau, </t>
  </si>
  <si>
    <t>Gau</t>
  </si>
  <si>
    <t>A160</t>
  </si>
  <si>
    <t>Outer Island Runway  strip upgrade</t>
  </si>
  <si>
    <t>Ongoing Reseal and upgrade works for the pavements and strips of the Outer Island airports</t>
  </si>
  <si>
    <t>A161</t>
  </si>
  <si>
    <t>Labasa Terminal Construction</t>
  </si>
  <si>
    <t>Documents at Tender stage and Tenders received, requires value engineering to progress at nominated budget</t>
  </si>
  <si>
    <t>Labasa</t>
  </si>
  <si>
    <t>A162</t>
  </si>
  <si>
    <t>Labasa Runway Outer Pavement Teatment  SEST or Reseal</t>
  </si>
  <si>
    <t>Outer Pavement Surface enrichment Teatment</t>
  </si>
  <si>
    <t>A163</t>
  </si>
  <si>
    <t>Solar security lighting at our domestic terminal</t>
  </si>
  <si>
    <t>Solar security lighting to all domestic terminals</t>
  </si>
  <si>
    <t>A164</t>
  </si>
  <si>
    <t>Labasa Runway PCN upgrade</t>
  </si>
  <si>
    <t>PCN upgrade to runway to enable fully loaded ATR movements</t>
  </si>
  <si>
    <t>A165</t>
  </si>
  <si>
    <t>Apron expansion</t>
  </si>
  <si>
    <t>Expansion to accommodate additional ATR aircraft</t>
  </si>
  <si>
    <t xml:space="preserve">Labasa </t>
  </si>
  <si>
    <t>A166</t>
  </si>
  <si>
    <t>Matei Airstrip Extension and Upgrade</t>
  </si>
  <si>
    <t>Matei</t>
  </si>
  <si>
    <t>A167</t>
  </si>
  <si>
    <t>Matei Airstrip Extension and Upgrade – Land Acquisition</t>
  </si>
  <si>
    <t>Land acquisition in process. Land valuation disputed and have not been able to progress this acquisition</t>
  </si>
  <si>
    <t>A168</t>
  </si>
  <si>
    <t xml:space="preserve">Matei Airstrip Extension and Upgrade Design </t>
  </si>
  <si>
    <t>Runway Concept design completed.</t>
  </si>
  <si>
    <t>A169</t>
  </si>
  <si>
    <t>Terminal replacement given runway extension requires terminal move</t>
  </si>
  <si>
    <t>A170</t>
  </si>
  <si>
    <t>Outer Island Terminal Replacements: - Replacement Moala</t>
  </si>
  <si>
    <t>Moala</t>
  </si>
  <si>
    <t>A171</t>
  </si>
  <si>
    <t>Suva Nausori Connectivity</t>
  </si>
  <si>
    <t>Nausori Runway Grooving</t>
  </si>
  <si>
    <t>Grooving of runway to improve runway friction</t>
  </si>
  <si>
    <t>Nausori</t>
  </si>
  <si>
    <t>A172</t>
  </si>
  <si>
    <t xml:space="preserve">Nausori Runway Surface </t>
  </si>
  <si>
    <t>Runway pavement management</t>
  </si>
  <si>
    <t>A173</t>
  </si>
  <si>
    <t xml:space="preserve">Nausori Open Drain </t>
  </si>
  <si>
    <t>Drainage management on the 5kms of drains around Nausori airport</t>
  </si>
  <si>
    <t>A174</t>
  </si>
  <si>
    <t>Nausori terminal Upgrade - Design</t>
  </si>
  <si>
    <t>Expansion of terminal footprint to approx 3000m2 including new General avaiation precinct</t>
  </si>
  <si>
    <t>A175</t>
  </si>
  <si>
    <t>Nausori terminal refubishment</t>
  </si>
  <si>
    <t>Refurbishment of Terminal with 1500m2 extension</t>
  </si>
  <si>
    <t>A176</t>
  </si>
  <si>
    <t>Nausori Relocate GA precinct</t>
  </si>
  <si>
    <t>Relocate GA precinct</t>
  </si>
  <si>
    <t>A177</t>
  </si>
  <si>
    <t>Nausori Land Aquistion</t>
  </si>
  <si>
    <t>Land Acquistion to support future airport expansion</t>
  </si>
  <si>
    <t>A178</t>
  </si>
  <si>
    <t>Nausori Carpark Rehab</t>
  </si>
  <si>
    <t>Rehab &amp; AC overlay wuth access control installed</t>
  </si>
  <si>
    <t>A179</t>
  </si>
  <si>
    <t>Demoiltion air pacific hanger</t>
  </si>
  <si>
    <t>Removal of the old airpacific hanger</t>
  </si>
  <si>
    <t>A180</t>
  </si>
  <si>
    <t>OLS survey and clearance</t>
  </si>
  <si>
    <t xml:space="preserve">Obstacle limitatioin survey and tree clearance </t>
  </si>
  <si>
    <t>Outer Islands</t>
  </si>
  <si>
    <t>A181</t>
  </si>
  <si>
    <t>Outer island Solar Systems</t>
  </si>
  <si>
    <t>Implementation of solar and battery systems such that outer island terminals are less reliant on generators</t>
  </si>
  <si>
    <t>A182</t>
  </si>
  <si>
    <t>Outer island Chipseal program</t>
  </si>
  <si>
    <t>Sealing of runway – For grass strips; Cicia, Moala, Vanuabalavu, Gau, Koro, Ono-i-lau. -</t>
  </si>
  <si>
    <t>A183</t>
  </si>
  <si>
    <t>Rotuma Sand Emlusion Seal</t>
  </si>
  <si>
    <t>Pavement life cycle upgrades</t>
  </si>
  <si>
    <t>A184</t>
  </si>
  <si>
    <t>Savusavu Terminal Construction</t>
  </si>
  <si>
    <t>Savusavu</t>
  </si>
  <si>
    <t>A185</t>
  </si>
  <si>
    <t>Refurbishment of Tractor Fleet</t>
  </si>
  <si>
    <t>Refurbishment of Tractor Fleet that provide grass cutting and fire vehicle services to Outer Island Terminals</t>
  </si>
  <si>
    <t>A186</t>
  </si>
  <si>
    <t>Access Control System Replacement</t>
  </si>
  <si>
    <t xml:space="preserve">Replacement hardware </t>
  </si>
  <si>
    <t>A187</t>
  </si>
  <si>
    <t>Replacement of CXS X-Ray machines for Passenger and Staff Screening Points</t>
  </si>
  <si>
    <t>One Required for HBS L4 as recommended by the Security Consultant. One to replace and complement existing operational requirement for Nadi Airport OPS.</t>
  </si>
  <si>
    <t>A188</t>
  </si>
  <si>
    <t>Replacement of Walk-Through-Metal detectors</t>
  </si>
  <si>
    <t>T1 &amp; T2 are 16 years old. Only ECAC 3 (CT Scanners) standard machine available now. We will require to source out used machines from Australian Airports in order to enable use till 2024.</t>
  </si>
  <si>
    <t>A189</t>
  </si>
  <si>
    <t>HBS ECAC 3 level scanners</t>
  </si>
  <si>
    <t>Replace T1 &amp; T2 - end of life and to align with ECAC 3 standards. T4 to follow.</t>
  </si>
  <si>
    <t>A190</t>
  </si>
  <si>
    <t>Biometric access control and screening</t>
  </si>
  <si>
    <t xml:space="preserve">Biometric upgrade for airside security access </t>
  </si>
  <si>
    <t>A191</t>
  </si>
  <si>
    <t>Body scanners ( 3 No.)</t>
  </si>
  <si>
    <t>Replace Walk-Through-Metal-Detectors (WTMD) with body scanners for International Departures. Minimum of 3 lanes required</t>
  </si>
  <si>
    <t>A192</t>
  </si>
  <si>
    <t>Contactless passenger processing systems</t>
  </si>
  <si>
    <t>A193</t>
  </si>
  <si>
    <t>CUTE/CUSS/FIDS Replacement (SITA)</t>
  </si>
  <si>
    <t>Current contract Expiry in 2023</t>
  </si>
  <si>
    <t>A194</t>
  </si>
  <si>
    <t>Airport Campus Network Equipment</t>
  </si>
  <si>
    <t>All switches and Headend gear require replacement. Normal life of IT equiment is 5 years, however in this case it will be used for over 8 years`.</t>
  </si>
  <si>
    <t>A195</t>
  </si>
  <si>
    <t>PABX System Upgrade &amp; Replacement</t>
  </si>
  <si>
    <t>Current MITEL System is more than   years old</t>
  </si>
  <si>
    <t>A196</t>
  </si>
  <si>
    <t>PA System active hardware Replacement</t>
  </si>
  <si>
    <t xml:space="preserve">Current equipment purchased in 2016. </t>
  </si>
  <si>
    <t>A197</t>
  </si>
  <si>
    <t>Replacement of Network Equipment for All outer island Airports including Nausori</t>
  </si>
  <si>
    <t>Current hardware is more that 10 years old. Replacement required</t>
  </si>
  <si>
    <t>A198</t>
  </si>
  <si>
    <t>A199</t>
  </si>
  <si>
    <t>A200</t>
  </si>
  <si>
    <t>CUTE/CUSS/FIDS</t>
  </si>
  <si>
    <t>A201</t>
  </si>
  <si>
    <t>A202</t>
  </si>
  <si>
    <t>Airport Entry Gate and Guardhouse</t>
  </si>
  <si>
    <t xml:space="preserve">New entry gate security booth </t>
  </si>
  <si>
    <t>A203</t>
  </si>
  <si>
    <t>Bomb Disposal Shelter</t>
  </si>
  <si>
    <t>Bomb disposal shelter to meet ICAO reference standards</t>
  </si>
  <si>
    <t>A204</t>
  </si>
  <si>
    <t>Standby Generators</t>
  </si>
  <si>
    <t xml:space="preserve">Replacement of Obsolete Standby power plant that support CNS installation sites. Progressive replacement </t>
  </si>
  <si>
    <t>A205</t>
  </si>
  <si>
    <t>HF Radio replacement (VOIP)</t>
  </si>
  <si>
    <t>Existing HF Communication System was installed in 1998. System is obsolete and unsupported by supplier</t>
  </si>
  <si>
    <t>Part funding under ANZ/ AIFFP</t>
  </si>
  <si>
    <t>A206</t>
  </si>
  <si>
    <t>Labasa DVOR/DME</t>
  </si>
  <si>
    <t>Replacement of the Labasa VOR/DME which is out of service and also provide backup ground aids for the surveillance control contingency plan in the domestic airspace in the event of any GNSS satellite outage</t>
  </si>
  <si>
    <t>A207</t>
  </si>
  <si>
    <t>Momi DVOR/DME</t>
  </si>
  <si>
    <t>Replacement of the Momi NDB with DVOR/DME and also provide backup ground aids for the surveillance control contingency plan in the domestic airspace in the event of any GNSS satellite outage</t>
  </si>
  <si>
    <t>A208</t>
  </si>
  <si>
    <t>Upgrade AMHS System Hardware &amp; Software to operate on VM technology including CADAS IMS Application.</t>
  </si>
  <si>
    <t>The existing AMHS hardware &amp; software is obsolete. The application software include AIDA -NG and the CADAS IMS for the AIS NOTAM database. The propose system upgrade using virtual machine (VM) technology for the servers and application software of AIDA-NG for AMHS extended ATS for exchange of AIXM/FIXM/IWXXM message using File Transfer Body Parts (FTBP), the CADAS - IMS for AIS functions was part of the Board paper presented to the Board in the July, 2020 meeting as Stage 2 of the proposed Staged approach in the IWXXM implementation &amp; AMHS System upgrade.</t>
  </si>
  <si>
    <t>ATM System Centralised Network &amp; Monitoring System</t>
  </si>
  <si>
    <t>Provision of a secured ATM System  network based on a common central platform with real time network monitoring System</t>
  </si>
  <si>
    <t>Upgrade to SWIM (AIXM, FIXM &amp; IWXXM)</t>
  </si>
  <si>
    <t>Implement  SWIM System to include AIXM &amp; FIXM. The implementation of SWIM will be quided by the ICAO SWIM implementation plan.</t>
  </si>
  <si>
    <t>AMHS upgrade SNOWTAM</t>
  </si>
  <si>
    <t>Based on Fiji conditions, we may experience a runway flooding event once every 10 years. the requirement to use this function is 1 of every 10 years.We will implement a work-around similar to USA, NZ and Aust until we upgrade the current system.</t>
  </si>
  <si>
    <t>UPS Replacements</t>
  </si>
  <si>
    <t>Upgrade or replacement to ensure reliability of power to CNS/ATM system</t>
  </si>
  <si>
    <t>ADS-B Ground System Replacement</t>
  </si>
  <si>
    <t>Replacement of existing system at 10 years life</t>
  </si>
  <si>
    <t>ARFFS Vehicle Replacement Program</t>
  </si>
  <si>
    <t>ARFFS Vehicle replacement program to refresh the Airports Fire Fighting vehicle fleet which is generally 30 years of age</t>
  </si>
  <si>
    <t>Pressure Fed Fuel Fire Mockup</t>
  </si>
  <si>
    <t>Training facility for aviation fire fighting training</t>
  </si>
  <si>
    <t xml:space="preserve">New Nadi Fire Station </t>
  </si>
  <si>
    <t>New Fire Station in North West Precinct as enabling works for new cross runway</t>
  </si>
  <si>
    <t>Airport Vehicle Fleet Replacement</t>
  </si>
  <si>
    <t>Progressive fleet replacement</t>
  </si>
  <si>
    <t>5A</t>
  </si>
  <si>
    <t>MRMD</t>
  </si>
  <si>
    <t>Ensuring sustainable living standards for  rural communities (SPA 1)</t>
  </si>
  <si>
    <t>Upgrade of Water Reticulation and Purifcation,  High Risk Sanitation Projects</t>
  </si>
  <si>
    <t>This Initiative ensures the consistent provision of water and sanitation to rural communities as stipulated under the Constituion. This projet will ensure that our rural communities are provided with the necessary ammenties to improve their standard of living.</t>
  </si>
  <si>
    <t>5B</t>
  </si>
  <si>
    <t>Enabling Access to Quality Rural Public Services (SPA 2)</t>
  </si>
  <si>
    <t>The Initiative will ensure that rural communities are provided with the necessary services that will raise their standard of living and generate economic development. District Administrations are pivotal in the coordination of the Governments rural development intiatives.</t>
  </si>
  <si>
    <t>5C</t>
  </si>
  <si>
    <t>Strengthening Disaster Risk Management (SPA 4)</t>
  </si>
  <si>
    <t>Coastal Protection and Flood Eleveation</t>
  </si>
  <si>
    <t>To protect the inland area against wave action and prevent coastal erosion and also to resist storm surges. Communities near rivers will have desilting done to alleviate flooding</t>
  </si>
  <si>
    <t>Evacuation Centers Construction</t>
  </si>
  <si>
    <t>The initiative also  involves the relocatio of the community due to the impact of climate change. The site has been devastated by advserse weather condition in recent years and it is only logical to relocate the village to protct not only their lives but also their way of life.</t>
  </si>
  <si>
    <t>Relocation of Villages and Settlements due to CC</t>
  </si>
  <si>
    <t>The Initiative involves the relocatio of the community due to the impact of climate change. The site has been devastated by advserse weather condition in recent years and it is only logical to relocate the village to protct not only their lives but also their way of life.</t>
  </si>
  <si>
    <t>Disaster Response Assets and Infrastructure</t>
  </si>
  <si>
    <t>This involves  the construction of warehouse to preposition relief assets and aid for the cyclone season</t>
  </si>
  <si>
    <t>5D</t>
  </si>
  <si>
    <t>Supporting Sustainable Growth and resilience of the Rural Economy (SPA 3)</t>
  </si>
  <si>
    <t>Establishment of Growth Center</t>
  </si>
  <si>
    <t xml:space="preserve">The establisment of Growth Centres is ciritical to Governments Transformational Strategic Thrust towards improving the linkage between farmers and markets. This initiative will rejuvinate the rural economy and open up commercial prospects for investment. This project will decrease poverty rate, lower unemployment and rasie standards of living. </t>
  </si>
  <si>
    <t>5E</t>
  </si>
  <si>
    <t>Improving Connectivity and Accessibility for Rural and Maritime communities (SPA 2)</t>
  </si>
  <si>
    <t xml:space="preserve">Allow the accessibility and connectivity for the community to connect their road to the main route to access services </t>
  </si>
  <si>
    <t>U116</t>
  </si>
  <si>
    <t>OPM</t>
  </si>
  <si>
    <t>DoEV</t>
  </si>
  <si>
    <t>Regional Recycling Facility - Combination Hub</t>
  </si>
  <si>
    <t>The combination Hub os envisaged that it requires investment in value adding technologies and related improvements of the target waste streams in a hub in Fiji and PNG improved compac_x0002_tion and related improvements in all other countries</t>
  </si>
  <si>
    <t xml:space="preserve">PRIF </t>
  </si>
  <si>
    <t>USD</t>
  </si>
  <si>
    <t>Water Distribution Programmme and Waste Water Treatment Plant ( Savusavu)</t>
  </si>
  <si>
    <t>Savusavu Water Supply and Wastewater Collection Scheme</t>
  </si>
  <si>
    <t>The project will improve the existing Water reticulation and provide an effective Wastewater managed system for Savusavu</t>
  </si>
  <si>
    <t>The project involves the automation of the Suva-Nausori water Supply system; it includes purchase and installation of control valves for flow and pressure regulations with SCADA connection fittings.This will enable a systematic control and monitoring of the flows into reservoirs and distribution.</t>
  </si>
  <si>
    <t>E105</t>
  </si>
  <si>
    <t>National Charging Station Network</t>
  </si>
  <si>
    <t>To construct and install charging centers for EV around the country</t>
  </si>
  <si>
    <t xml:space="preserve">Agency </t>
  </si>
  <si>
    <t>E106</t>
  </si>
  <si>
    <t xml:space="preserve">Roof Top Solar PV - EV Chargers </t>
  </si>
  <si>
    <t>To install roof top solar for all LTA owned Pproperties Fiji wide and accomodated EV vehicle  chargers</t>
  </si>
  <si>
    <t>M137</t>
  </si>
  <si>
    <t>DOT</t>
  </si>
  <si>
    <t>Solar PV Powered Lighthouse</t>
  </si>
  <si>
    <t>Construction of energy efficient lighthouses to replace the 69 lightouses already in existence in0 Fiji. Out of the 69 lighthouses, we've received budget this financial year (2022/23 FY for three (3) lighthouses.</t>
  </si>
  <si>
    <t>M138</t>
  </si>
  <si>
    <t>Shipbuilding Industry in Fiji</t>
  </si>
  <si>
    <t>Government willl undertake  feasibility study for the Revival of hipbuilding industry in Fiji. Shipbuilding and related capacity building courses to  focus  primarily on blue shipping.</t>
  </si>
  <si>
    <t>M139</t>
  </si>
  <si>
    <t>Electric  Powered Marine Transport</t>
  </si>
  <si>
    <t>The project ains to expedite the achievement of decarbonisation goals- mitigation measures for marine transport</t>
  </si>
  <si>
    <t>Blue Bond</t>
  </si>
  <si>
    <t>M140</t>
  </si>
  <si>
    <t>Repair and Maintenance Yard for Shipping Vessels for Fiji and the Pacific.</t>
  </si>
  <si>
    <t>The project aims to maintain a domestic ship repair capability to ensure smooth operaton of commercial shipping activity in Fiji and the Pacific</t>
  </si>
  <si>
    <t>R42</t>
  </si>
  <si>
    <t>40 Critical Bridges</t>
  </si>
  <si>
    <t>Construction of 40 Bridges over Fiji to improve transportation system.</t>
  </si>
  <si>
    <t>M142</t>
  </si>
  <si>
    <t>7A</t>
  </si>
  <si>
    <t>Upgrade of Jetties in Central &amp; Northern Division</t>
  </si>
  <si>
    <t>Natovi Jetty Updgrade</t>
  </si>
  <si>
    <t>Current structure of Natovi Jetty to be upgraded to mitigate aged infrastructure (insert roll-on/roll-off services) to facilitate access and maritime services for outer islands.</t>
  </si>
  <si>
    <t>M143</t>
  </si>
  <si>
    <t>Nabouwalu Upgrade</t>
  </si>
  <si>
    <t>Current structure of Nabouwalu Jetty to be upgraded to mitigate aged infrastructure to facilitate access and maritime services for outer islands.</t>
  </si>
  <si>
    <t>M144</t>
  </si>
  <si>
    <t>Savusavu Upgrade</t>
  </si>
  <si>
    <t>Current structure of Savusavu Jetty to be upgraded to mitigate aged infrastructure to facilitate access and maritime services for outer islands.</t>
  </si>
  <si>
    <t>B121</t>
  </si>
  <si>
    <t>SPO</t>
  </si>
  <si>
    <t>Public Private Partnership (PPP) Affordable Housing Project</t>
  </si>
  <si>
    <t>6 Sites - Raiwaqa, Nepani, Waibuku, Davuilevu, Tavakubu and Tavua</t>
  </si>
  <si>
    <t>Engagement of private entities to develop and finance an affordable housing project to accost to increased population density.</t>
  </si>
  <si>
    <t>Nadi Flood Alleviation Project</t>
  </si>
  <si>
    <t>Part A - Nadi Town drainage and surrounding dike</t>
  </si>
  <si>
    <t>Part B - 12km of river widening, construction of 2 retarding basins, tributaries, dikes and 2 bridges</t>
  </si>
  <si>
    <t>Part C - Watershed management for upper catchment</t>
  </si>
  <si>
    <t>U71</t>
  </si>
  <si>
    <t>Tourism Unit</t>
  </si>
  <si>
    <t xml:space="preserve">Vanua Levu Tourism Development </t>
  </si>
  <si>
    <t>Savusavu Dump Site Upgrade</t>
  </si>
  <si>
    <t xml:space="preserve">Rehabilitation of Savusavu dump site and devlop a plan for the new landfill and waste management system under the Vanua Levu Tourism Development Project led by the World Bank. It aims to address urgent essential service gaps in Vanua Levu, increase availability of market-driven tourism experiences and reduce negative environmental externalities of tourism. The proposed investment is designed using a Multiple Phased Programmatic Approach over 10 years, with the first phase (Project) implemented over six years between June 2023 and June 2029. The Project will be financed by approximately US$41.5 million equivalent Special Drawing Rights on International Development Association (IDA) credit terms. 
</t>
  </si>
  <si>
    <t>IDA/WBG</t>
  </si>
  <si>
    <t>U72</t>
  </si>
  <si>
    <t>Savusavu City Centre</t>
  </si>
  <si>
    <t xml:space="preserve">Improvements Savusavu city center with interim solutions (foreshore upgrades, visitor welcome center, public space, bike lanes) under the Vanua Levu Tourism Development Project led by the World Bank. It aims to address urgent essential service gaps in Vanua Levu, increase availability of market-driven tourism experiences and reduce negative environmental externalities of tourism. The proposed investment is designed using a Multiple Phased Programmatic Approach over 10 years, with the first phase (Project) implemented over six years between June 2023 and June 2029. The Project will be financed by approximately US$41.5 million equivalent Special Drawing Rights on International Development Association (IDA) credit terms. </t>
  </si>
  <si>
    <t>U73</t>
  </si>
  <si>
    <t>Savusavu Wharf - Cruise</t>
  </si>
  <si>
    <t xml:space="preserve">Improvement to Savusavu wharf to better serve cruise market. This is under the Vanua Levu Tourism Development Project led by the World Bank. It aims to address urgent essential service gaps in Vanua Levu, increase availability of market-driven tourism experiences and reduce negative environmental externalities of tourism. The proposed investment is designed using a Multiple Phased Programmatic Approach over 10 years, with the first phase (Project) implemented over six years between June 2023 and June 2029. The Project will be financed by approximately US$41.5 million equivalent Special Drawing Rights on International Development Association (IDA) credit terms. </t>
  </si>
  <si>
    <t>U74</t>
  </si>
  <si>
    <t>Trade Measurement Laboratory</t>
  </si>
  <si>
    <t xml:space="preserve">Upgrade of Laboratory infrastructure </t>
  </si>
  <si>
    <t xml:space="preserve">The DNTMS is an office under the Ministry of Commerce, Trade, Tourism and Transport and, is also the regulator of the 1989 National and Trade Measurement Act and the 1992 Trade Standards and Quality Control Act. Standards help to reduce the risk of liability claims for defective products, and at the same acts as innovating business processes thus widening their opportunities. Furthermore, metrology has developed into one of the more refined sciences, where collaboration is paramount between public and private sectors, as it is difficult to describe anything without referring to weights and measures.
For Fiji, it is prudent that we foster an effective national quality infrastructure (NQI) that complies with international best practice, supports our socioeconomic development as a nation and, also supports the implementation of technical regulations for consumer protection. To have an effective national measurement system that is trusted both domestically and internationally is just as important. 
The NQI is considered to consist of three core elements – standardisation, metrology and accreditation. The services based on these three core elements include calibration (part of the metrology system) and inspection, testing, and certification which is also known as conformity assessment. 
In February 2015, an initial review was undertaken in the Department to identify the principal strengths, weaknesses and gaps in the Department and, the legislation under which it operates. The review was conducted by one Dr Richard Brittain, a PACTAM Adviser under the Australian Department of Foreign Affairs. A copy of the Report on the Initial Review is attached as Appendix 1 of this Cabinet Memorandum.   
Later in 2018, an assessment of the National Measurement Laboratory (NML) was held by Chilean consultant, Common Sense Consulting SpA who identified and prioritized current metrology service needs and designed a 5-year strategic plan within. 
Both the studies have identified that in addition to the review of the National and Trade Measurement Act, there was need to upgrade the National Measurement Laboratory and to make the the Laboratory the primary measurement institution that sets the standards for different forms and types of measurement.
Therefore, there is need to upgrade and obtain accreditation for the National Measurement Laboratory. The Laboratory will not only serve the national needs but will also become the Regional instute that will serve other island nations in the region.
</t>
  </si>
  <si>
    <t>B122</t>
  </si>
  <si>
    <t>Co-operative College of Fiji</t>
  </si>
  <si>
    <t>Upgrade of Co-operative College of Fiji</t>
  </si>
  <si>
    <t xml:space="preserve">The Ministry is undertakes co-operative and MSME trainings. The existing building/facility is run down and needs to be upgraded to be conduisive to trainings for MSMEs. There is a need to upgrade the facility, building and accomodation area. The long term view is to have this facility be used a regional centre for MSMEs in the Pacific. </t>
  </si>
  <si>
    <t>B123</t>
  </si>
  <si>
    <t>Upgrading and Maintenance of Divisional Hospitals</t>
  </si>
  <si>
    <t>Various Upgrading &amp; Maintenance Project at CWM Hospital, and Labasa Hopital</t>
  </si>
  <si>
    <t>This project is a budget line item looking for the upgrading and capital maintenance needs of the  CWMH and Labasa Hospital. Both the speciliased hospitals have quite old infrstructure which require extensive work.</t>
  </si>
  <si>
    <t>Capital Projects List</t>
  </si>
  <si>
    <t>B124</t>
  </si>
  <si>
    <t xml:space="preserve">Upgrading and Maintenance of Health Centres </t>
  </si>
  <si>
    <t>Upgrading and Maintenance of 87 Health Centres (HC )located at various Divisions</t>
  </si>
  <si>
    <t xml:space="preserve">There is a total of 87 HC based at various Divisions. All of these require upgrading and maintenance as part of routine/periodic upgrade/maintenance or demand driven infrastructure works </t>
  </si>
  <si>
    <t>REF</t>
  </si>
  <si>
    <t>FIN</t>
  </si>
  <si>
    <t>MCA</t>
  </si>
  <si>
    <t>SECTOR</t>
  </si>
  <si>
    <t>TYPE</t>
  </si>
  <si>
    <t>LINE</t>
  </si>
  <si>
    <t>BUDGET</t>
  </si>
  <si>
    <t>LEAD</t>
  </si>
  <si>
    <t>PROGRAM</t>
  </si>
  <si>
    <t>PROJECT</t>
  </si>
  <si>
    <t>DIVISION</t>
  </si>
  <si>
    <t>STATUS</t>
  </si>
  <si>
    <t>EST</t>
  </si>
  <si>
    <t>MIL</t>
  </si>
  <si>
    <t>Cost Estimate (F$m)</t>
  </si>
  <si>
    <t>% Complete (Dec22)</t>
  </si>
  <si>
    <t>2023</t>
  </si>
  <si>
    <t>2024</t>
  </si>
  <si>
    <t>2025</t>
  </si>
  <si>
    <t>2026</t>
  </si>
  <si>
    <t>2027</t>
  </si>
  <si>
    <t>2028</t>
  </si>
  <si>
    <t>2029</t>
  </si>
  <si>
    <t>2030</t>
  </si>
  <si>
    <t>2031</t>
  </si>
  <si>
    <t>2032</t>
  </si>
  <si>
    <t>% (sum)</t>
  </si>
  <si>
    <t>To 22</t>
  </si>
  <si>
    <t>FY23</t>
  </si>
  <si>
    <t>FY24</t>
  </si>
  <si>
    <t>FY25</t>
  </si>
  <si>
    <t>FY26</t>
  </si>
  <si>
    <t>FY27</t>
  </si>
  <si>
    <t>FY28</t>
  </si>
  <si>
    <t>FY29</t>
  </si>
  <si>
    <t>FY30</t>
  </si>
  <si>
    <t>FY31</t>
  </si>
  <si>
    <t>FY32</t>
  </si>
  <si>
    <t>MIMS</t>
  </si>
  <si>
    <t/>
  </si>
  <si>
    <t>Project Database Summary</t>
  </si>
  <si>
    <t>Funded</t>
  </si>
  <si>
    <t>Planned</t>
  </si>
  <si>
    <t>#</t>
  </si>
  <si>
    <t>($m)</t>
  </si>
  <si>
    <t>Total</t>
  </si>
  <si>
    <t>Capital Cost Estimate ($, million)</t>
  </si>
  <si>
    <t>Average</t>
  </si>
  <si>
    <t>Fiji Roads Authority</t>
  </si>
  <si>
    <t>New Construction</t>
  </si>
  <si>
    <t>MCTTT</t>
  </si>
  <si>
    <t>Ministry Commerce, Trade, Tourism, Transport</t>
  </si>
  <si>
    <t>6% of Capital on O&amp;M</t>
  </si>
  <si>
    <t>MEHA</t>
  </si>
  <si>
    <t>Ministry of Education, Heritage and Arts</t>
  </si>
  <si>
    <t>Cumulative OPEX Cost</t>
  </si>
  <si>
    <t>MHCD</t>
  </si>
  <si>
    <t>Ministry of Housing and Community Dev.</t>
  </si>
  <si>
    <t>Ministry of Health and Medical Services</t>
  </si>
  <si>
    <t>Ministry Infrastructure, Meteorological Services</t>
  </si>
  <si>
    <t>Ministry of Local Government</t>
  </si>
  <si>
    <t>MoWE</t>
  </si>
  <si>
    <t>Ministry of Waterways and Environment</t>
  </si>
  <si>
    <t>Ministry Rural &amp; Maritime Development &amp; DMO</t>
  </si>
  <si>
    <t>Ministry of Sugar Industries</t>
  </si>
  <si>
    <t>Totals</t>
  </si>
  <si>
    <t>Water Authority of Fiji</t>
  </si>
  <si>
    <t>Fiji Airports Limited</t>
  </si>
  <si>
    <t>Department of Transport</t>
  </si>
  <si>
    <t>Fiji Ports Corporation Limited</t>
  </si>
  <si>
    <t>Fiji Sugar Corporation</t>
  </si>
  <si>
    <t>Housing Authority</t>
  </si>
  <si>
    <t>Maritime Safety Authority of Fiji</t>
  </si>
  <si>
    <t>Telecom Fiji Limited</t>
  </si>
  <si>
    <t>Row Labels</t>
  </si>
  <si>
    <t>Cost (F$m)</t>
  </si>
  <si>
    <t>Sum of To 22</t>
  </si>
  <si>
    <t>Sum of FY23</t>
  </si>
  <si>
    <t>Sum of FY24</t>
  </si>
  <si>
    <t>Sum of FY25</t>
  </si>
  <si>
    <t>Sum of FY26</t>
  </si>
  <si>
    <t>Sum of FY27</t>
  </si>
  <si>
    <t>Sum of FY28</t>
  </si>
  <si>
    <t>Sum of FY29</t>
  </si>
  <si>
    <t>Sum of FY30</t>
  </si>
  <si>
    <t>Grand Total</t>
  </si>
  <si>
    <t>Sector Name</t>
  </si>
  <si>
    <t>Conversion Rates</t>
  </si>
  <si>
    <t>LAND TRANSPORT</t>
  </si>
  <si>
    <t xml:space="preserve">MARITIME </t>
  </si>
  <si>
    <t xml:space="preserve">AVIATION </t>
  </si>
  <si>
    <t>ENERGY</t>
  </si>
  <si>
    <t>WATER AND SANITATON</t>
  </si>
  <si>
    <t>GOVERNMENT FACILITIES</t>
  </si>
  <si>
    <t>URBAN DEVELOPMENT</t>
  </si>
  <si>
    <t>RIVER AND COASTAL PROTECTION</t>
  </si>
  <si>
    <t>TELECOMMUNICATIONS</t>
  </si>
  <si>
    <t>Source</t>
  </si>
  <si>
    <t>Budget and Planning Division (MOF)</t>
  </si>
  <si>
    <t>IS</t>
  </si>
  <si>
    <t>Infrastructure Services (MOF)</t>
  </si>
  <si>
    <t>Agency Provided</t>
  </si>
  <si>
    <t>Development Partner List</t>
  </si>
  <si>
    <t>Ministry / Entity</t>
  </si>
  <si>
    <t>Ministry of Public Works, Transport and Meteorological Services</t>
  </si>
  <si>
    <t>Ministry of Agriculture and Waterways</t>
  </si>
  <si>
    <t>Ministry of Rural and Maritime Development &amp; Disaster Management</t>
  </si>
  <si>
    <t>Ministry of Sugar Industry - Fiji Sugar Cane Roads</t>
  </si>
  <si>
    <t>Ministry of Local Government &amp; Housing</t>
  </si>
  <si>
    <t>Ministry of Education</t>
  </si>
  <si>
    <t>Ministry of Tourism and Civil Aviation</t>
  </si>
  <si>
    <t>MHAI</t>
  </si>
  <si>
    <t>Ministry of Home Affairs and Immigration</t>
  </si>
  <si>
    <t>Ministry of Women, Children and Poverty Alleviation</t>
  </si>
  <si>
    <t>Office of the Prime Minister</t>
  </si>
  <si>
    <t>Ministry of Fisheries and Forestry</t>
  </si>
  <si>
    <t>Ministry of Itaukei Affairs, Culture, Heritage and Art</t>
  </si>
  <si>
    <t>Ministry for Justice</t>
  </si>
  <si>
    <t>Ministry of Finance, Strategic Planning, National Development and Statistics</t>
  </si>
  <si>
    <t>Ministry of Trade, Cooperatives, Small &amp; Medium Enterprises &amp; Communications</t>
  </si>
  <si>
    <t>ON-BUDGET</t>
  </si>
  <si>
    <t>Department of Transport - MPW</t>
  </si>
  <si>
    <t>Government Shipping Services - MPW</t>
  </si>
  <si>
    <t xml:space="preserve">Department of Energy </t>
  </si>
  <si>
    <t>Fiji Meterological Service</t>
  </si>
  <si>
    <t>Department of Water and Sewage</t>
  </si>
  <si>
    <t>Strategic Planning Office</t>
  </si>
  <si>
    <t>Department of Building and Government Architects</t>
  </si>
  <si>
    <t>Fiji Police Force</t>
  </si>
  <si>
    <t>Department of Heritage and Arts</t>
  </si>
  <si>
    <t>Ministry of Fisheries</t>
  </si>
  <si>
    <t>Department of Local Government</t>
  </si>
  <si>
    <t>Judicial Department</t>
  </si>
  <si>
    <t>Division of Housing</t>
  </si>
  <si>
    <t>DeW</t>
  </si>
  <si>
    <t>Department of Works</t>
  </si>
  <si>
    <t>Department of Women</t>
  </si>
  <si>
    <t xml:space="preserve">DoW </t>
  </si>
  <si>
    <t>Department of Waterways - MoAW</t>
  </si>
  <si>
    <t>Department of Environment - OPM</t>
  </si>
  <si>
    <t>OFF-BUDGET</t>
  </si>
  <si>
    <t>Energy Fiji Limited</t>
  </si>
  <si>
    <t xml:space="preserve">Fiji Airports </t>
  </si>
  <si>
    <t>ATS</t>
  </si>
  <si>
    <t>Air Terminal Services</t>
  </si>
  <si>
    <t>Province</t>
  </si>
  <si>
    <t>Division</t>
  </si>
  <si>
    <t>Ongoing (multi-year budgeted)</t>
  </si>
  <si>
    <t>Appraisal approved, in budget cycle</t>
  </si>
  <si>
    <t>Submitted to B&amp;P for appraisal. Not yet funded.</t>
  </si>
  <si>
    <t>Planned project. Preparing for screening.</t>
  </si>
  <si>
    <t>Build new infrastruture</t>
  </si>
  <si>
    <t>Upgrade/Improve existing capacity of expand extent</t>
  </si>
  <si>
    <t>Refurbish or replace existing (like with like)</t>
  </si>
  <si>
    <t>Feasibility study or design for major infrastructure</t>
  </si>
  <si>
    <t>Quality of Cost Estimate</t>
  </si>
  <si>
    <t>"Engineering level". Scope and design paramenters known - budget level estimate built up from unit costs</t>
  </si>
  <si>
    <t xml:space="preserve">"Feasibility level". Scope defined. </t>
  </si>
  <si>
    <t>"Rough order cost". Scope reasonably defined. Estimate based on engineering judgement. No breakdown</t>
  </si>
  <si>
    <t>"Order of Magnitude". Scope not well defined. Cost indicative only</t>
  </si>
  <si>
    <t>Funding Source</t>
  </si>
  <si>
    <t>Capex</t>
  </si>
  <si>
    <t>Agencies own revenue capital budget</t>
  </si>
  <si>
    <t>Gov. Grant</t>
  </si>
  <si>
    <t>Government grant to agency</t>
  </si>
  <si>
    <t>Development Partner</t>
  </si>
  <si>
    <t>Unknown</t>
  </si>
  <si>
    <t>Insufficient information to assign</t>
  </si>
  <si>
    <t>Currency</t>
  </si>
  <si>
    <t>NZD</t>
  </si>
  <si>
    <t>EUR</t>
  </si>
  <si>
    <t>U101</t>
  </si>
  <si>
    <t>Davuilevu Residential Subdivision</t>
  </si>
  <si>
    <t>Develop 132 acres of Methodist Church lease land  to provide fully serviced lots( 520 residential lots, 42 duplex lots,  3 strata land parcel (544 units), 1  land parcel for PRB (160 Units), 3 Civic lots, 4 commercial lots &amp; 1 lot for EFL Substation, 2 commercial &amp; 1 civic lot to Methodist churh)</t>
  </si>
  <si>
    <t>U102</t>
  </si>
  <si>
    <t>Nepani Stage 2 Residential Subdivision</t>
  </si>
  <si>
    <t>Develop 47 acres of HA lease land to provide fully service lots(172 residential lots, 3 civic lot, I commercial lots &amp; 5 strata land parcel (608 units))</t>
  </si>
  <si>
    <t>U103</t>
  </si>
  <si>
    <t>Tavakubu Residential Subdivision</t>
  </si>
  <si>
    <t>Develop 80 acres of HA lease land to provide fully service lots(413 residential lots, 4 civic lot, 7 commercial lots &amp; 1  PRB land parcel (77 units))</t>
  </si>
  <si>
    <t>U104</t>
  </si>
  <si>
    <t>Koronisalusalu Residential Subdivision</t>
  </si>
  <si>
    <t>Develop 15 acres of TLTB  lease land to provide fully service 109 residential lots, 3 commercial lots, I civic lot &amp; 3 lots for Tavua primary school.</t>
  </si>
  <si>
    <t>U105</t>
  </si>
  <si>
    <t>Covata Stage 2 Residential Subdivision</t>
  </si>
  <si>
    <t>Develop 14  acres of TLTB  lease land to provide fully service 104 residential lots, 1 commercial lots, I civic lot &amp; 2 residential  lots for Covata Mataqali.</t>
  </si>
  <si>
    <t>U106</t>
  </si>
  <si>
    <t>Mokosoi Residential Subdivision</t>
  </si>
  <si>
    <t>Develop 5  acres of HA  lease land to provide fully service 34 residential &amp; 1 commercial lots</t>
  </si>
  <si>
    <t>U107</t>
  </si>
  <si>
    <t>Tavakubu Infill  Residential Subdivision</t>
  </si>
  <si>
    <t>Develop 5  acres of HA  lease land to provide fully service 19 residentiall lots</t>
  </si>
  <si>
    <t>U108</t>
  </si>
  <si>
    <t>Veikoba Infill  Residential Subdivision</t>
  </si>
  <si>
    <t>119 acres of land acquired from TLTB to be developed and provide over 600 fully serviced lots including residential , commercial &amp; civic lots</t>
  </si>
  <si>
    <t>U109</t>
  </si>
  <si>
    <t>Tacirua stage 2 Phase 2 Residential Subdivision</t>
  </si>
  <si>
    <t>Balance of 42 acres of Tacirua  to be developed and provide over 300 fully serviced lots including residential , commercial &amp; civic lots</t>
  </si>
  <si>
    <t>U110</t>
  </si>
  <si>
    <t>Nabaramai Residential Subdivision</t>
  </si>
  <si>
    <t>119 acres of land acquired from TLTB to be developed and provide over 300fully serviced lots including residential , commercial &amp; civic lots</t>
  </si>
  <si>
    <t>U111</t>
  </si>
  <si>
    <t>Waqadra Residential Subdivision</t>
  </si>
  <si>
    <t>92 acres of land expected to yield over 400 fully service lots including residential, commercial &amp; civic</t>
  </si>
  <si>
    <t>B78</t>
  </si>
  <si>
    <t>?</t>
  </si>
  <si>
    <t>Construction of Suburban Shuttle Stations (Tavakubu - Lautoka, Valelevu and Nakasi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</si>
</sst>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00_-;\-&quot;$&quot;* #,##0.00_-;_-&quot;$&quot;* &quot;-&quot;??_-;_-@_-"/>
    <numFmt numFmtId="165" formatCode="0.000"/>
    <numFmt numFmtId="166" formatCode="_-* #,##0_-;\-* #,##0_-;_-* &quot;-&quot;??_-;_-@_-"/>
    <numFmt numFmtId="167" formatCode="_-&quot;$&quot;* #,##0.000_-;\-&quot;$&quot;* #,##0.000_-;_-&quot;$&quot;* &quot;-&quot;??_-;_-@_-"/>
    <numFmt numFmtId="168" formatCode="0.0"/>
  </numFmts>
  <fonts count="22">
    <font>
      <sz val="11"/>
      <color theme="1"/>
      <name val="Calibri"/>
      <family val="2"/>
      <scheme val="minor"/>
    </font>
    <font>
      <sz val="11"/>
      <color theme="1"/>
      <name val="Calibri"/>
      <family val="2"/>
      <scheme val="minor"/>
    </font>
    <font>
      <b/>
      <sz val="11"/>
      <color rgb="FFFF0000"/>
      <name val="Calibri"/>
      <family val="2"/>
      <scheme val="minor"/>
    </font>
    <font>
      <sz val="11"/>
      <color theme="1"/>
      <name val="Calibri Light"/>
      <family val="2"/>
    </font>
    <font>
      <i/>
      <sz val="11"/>
      <color theme="1"/>
      <name val="Calibri"/>
      <family val="2"/>
      <scheme val="minor"/>
    </font>
    <font>
      <b/>
      <sz val="9"/>
      <name val="Arial"/>
      <family val="2"/>
    </font>
    <font>
      <sz val="9"/>
      <color theme="1"/>
      <name val="Arial"/>
      <family val="2"/>
    </font>
    <font>
      <b/>
      <sz val="9"/>
      <color theme="0"/>
      <name val="Arial"/>
      <family val="2"/>
    </font>
    <font>
      <b/>
      <sz val="9"/>
      <color theme="1"/>
      <name val="Arial"/>
      <family val="2"/>
    </font>
    <font>
      <b/>
      <sz val="9"/>
      <color theme="4" tint="-0.249977111117893"/>
      <name val="Arial"/>
      <family val="2"/>
    </font>
    <font>
      <sz val="8"/>
      <color theme="1"/>
      <name val="Arial"/>
      <family val="2"/>
    </font>
    <font>
      <sz val="9"/>
      <color theme="4" tint="-0.249977111117893"/>
      <name val="Arial"/>
      <family val="2"/>
    </font>
    <font>
      <b/>
      <sz val="11"/>
      <color theme="1"/>
      <name val="Arial"/>
      <family val="2"/>
    </font>
    <font>
      <sz val="9"/>
      <color indexed="81"/>
      <name val="Tahoma"/>
      <family val="2"/>
    </font>
    <font>
      <b/>
      <sz val="9"/>
      <color indexed="81"/>
      <name val="Tahoma"/>
      <family val="2"/>
    </font>
    <font>
      <sz val="8"/>
      <name val="Calibri"/>
      <family val="2"/>
      <scheme val="minor"/>
    </font>
    <font>
      <sz val="9"/>
      <name val="Arial"/>
      <family val="2"/>
    </font>
    <font>
      <b/>
      <sz val="11"/>
      <color theme="1"/>
      <name val="Calibri"/>
      <family val="2"/>
      <scheme val="minor"/>
    </font>
    <font>
      <sz val="9"/>
      <color rgb="FFFF0000"/>
      <name val="Arial"/>
      <family val="2"/>
    </font>
    <font>
      <sz val="11"/>
      <name val="Calibri"/>
      <family val="2"/>
      <scheme val="minor"/>
    </font>
    <font>
      <b/>
      <sz val="10"/>
      <name val="Arial"/>
      <family val="2"/>
    </font>
    <font>
      <b/>
      <sz val="11"/>
      <name val="Arial"/>
      <family val="2"/>
    </font>
  </fonts>
  <fills count="16">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92D050"/>
        <bgColor indexed="64"/>
      </patternFill>
    </fill>
    <fill>
      <patternFill patternType="solid">
        <fgColor theme="9"/>
        <bgColor indexed="64"/>
      </patternFill>
    </fill>
    <fill>
      <patternFill patternType="solid">
        <fgColor theme="9" tint="0.39997558519241921"/>
        <bgColor indexed="64"/>
      </patternFill>
    </fill>
    <fill>
      <patternFill patternType="solid">
        <fgColor theme="0"/>
        <bgColor indexed="64"/>
      </patternFill>
    </fill>
    <fill>
      <patternFill patternType="solid">
        <fgColor theme="5"/>
        <bgColor indexed="64"/>
      </patternFill>
    </fill>
  </fills>
  <borders count="13">
    <border>
      <left/>
      <right/>
      <top/>
      <bottom/>
      <diagonal/>
    </border>
    <border>
      <left/>
      <right/>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hair">
        <color auto="1"/>
      </top>
      <bottom style="hair">
        <color auto="1"/>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757070"/>
      </left>
      <right style="thin">
        <color rgb="FF757070"/>
      </right>
      <top style="thin">
        <color rgb="FF757070"/>
      </top>
      <bottom style="thin">
        <color rgb="FF757070"/>
      </bottom>
      <diagonal/>
    </border>
    <border>
      <left style="thin">
        <color theme="2" tint="-0.499984740745262"/>
      </left>
      <right style="thin">
        <color theme="2" tint="-0.499984740745262"/>
      </right>
      <top style="thin">
        <color theme="2" tint="-0.499984740745262"/>
      </top>
      <bottom/>
      <diagonal/>
    </border>
  </borders>
  <cellStyleXfs count="6">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99">
    <xf numFmtId="0" fontId="0" fillId="0" borderId="0" xfId="0"/>
    <xf numFmtId="0" fontId="2" fillId="0" borderId="1" xfId="0" applyFont="1" applyBorder="1"/>
    <xf numFmtId="0" fontId="0" fillId="0" borderId="1" xfId="0" applyBorder="1"/>
    <xf numFmtId="0" fontId="0" fillId="2" borderId="0" xfId="0" applyFill="1"/>
    <xf numFmtId="0" fontId="3" fillId="0" borderId="0" xfId="0" applyFont="1"/>
    <xf numFmtId="0" fontId="4" fillId="0" borderId="0" xfId="0" applyFont="1"/>
    <xf numFmtId="0" fontId="0" fillId="0" borderId="0" xfId="0" quotePrefix="1"/>
    <xf numFmtId="165" fontId="0" fillId="0" borderId="0" xfId="0" applyNumberFormat="1" applyAlignment="1">
      <alignment horizontal="left"/>
    </xf>
    <xf numFmtId="0" fontId="5" fillId="4" borderId="3" xfId="0" applyFont="1" applyFill="1" applyBorder="1" applyAlignment="1">
      <alignment horizontal="left" vertical="top" wrapText="1"/>
    </xf>
    <xf numFmtId="0" fontId="5" fillId="5" borderId="3" xfId="0" applyFont="1" applyFill="1" applyBorder="1" applyAlignment="1">
      <alignment horizontal="left" vertical="top" wrapText="1"/>
    </xf>
    <xf numFmtId="0" fontId="7" fillId="6" borderId="3" xfId="0" applyFont="1" applyFill="1" applyBorder="1" applyAlignment="1">
      <alignment horizontal="center" vertical="top" wrapText="1"/>
    </xf>
    <xf numFmtId="0" fontId="5" fillId="7" borderId="3" xfId="0" applyFont="1" applyFill="1" applyBorder="1" applyAlignment="1">
      <alignment horizontal="left" vertical="top" wrapText="1"/>
    </xf>
    <xf numFmtId="0" fontId="5" fillId="4" borderId="3" xfId="0" applyFont="1" applyFill="1" applyBorder="1" applyAlignment="1">
      <alignment horizontal="center" vertical="top" wrapText="1"/>
    </xf>
    <xf numFmtId="0" fontId="5" fillId="7" borderId="3" xfId="0" applyFont="1" applyFill="1" applyBorder="1" applyAlignment="1">
      <alignment horizontal="center" vertical="top" wrapText="1"/>
    </xf>
    <xf numFmtId="0" fontId="5" fillId="7" borderId="3" xfId="0" applyFont="1" applyFill="1" applyBorder="1" applyAlignment="1">
      <alignment horizontal="center" vertical="top" textRotation="90" wrapText="1"/>
    </xf>
    <xf numFmtId="0" fontId="5" fillId="5" borderId="3" xfId="0" applyFont="1" applyFill="1" applyBorder="1" applyAlignment="1">
      <alignment horizontal="center" vertical="top" wrapText="1"/>
    </xf>
    <xf numFmtId="0" fontId="7" fillId="3" borderId="3" xfId="0" applyFont="1" applyFill="1" applyBorder="1" applyAlignment="1">
      <alignment horizontal="center" vertical="top" wrapText="1"/>
    </xf>
    <xf numFmtId="0" fontId="5" fillId="7" borderId="4" xfId="0" applyFont="1" applyFill="1" applyBorder="1" applyAlignment="1">
      <alignment horizontal="center" vertical="top" wrapText="1"/>
    </xf>
    <xf numFmtId="0" fontId="6" fillId="0" borderId="2" xfId="0" applyFont="1" applyBorder="1" applyAlignment="1">
      <alignment horizontal="left" vertical="justify" wrapText="1"/>
    </xf>
    <xf numFmtId="0" fontId="6" fillId="0" borderId="5" xfId="0" applyFont="1" applyBorder="1" applyAlignment="1">
      <alignment horizontal="left" vertical="justify" wrapText="1"/>
    </xf>
    <xf numFmtId="0" fontId="0" fillId="0" borderId="0" xfId="0" applyAlignment="1">
      <alignment vertical="top"/>
    </xf>
    <xf numFmtId="49" fontId="6" fillId="8" borderId="6" xfId="1" applyNumberFormat="1" applyFont="1" applyFill="1" applyBorder="1" applyAlignment="1" applyProtection="1">
      <alignment horizontal="left" vertical="top" wrapText="1"/>
      <protection locked="0"/>
    </xf>
    <xf numFmtId="49" fontId="6" fillId="8" borderId="6" xfId="1" applyNumberFormat="1" applyFont="1" applyFill="1" applyBorder="1" applyAlignment="1" applyProtection="1">
      <alignment horizontal="center" vertical="top" wrapText="1"/>
      <protection locked="0"/>
    </xf>
    <xf numFmtId="49" fontId="6" fillId="0" borderId="6" xfId="1" applyNumberFormat="1" applyFont="1" applyFill="1" applyBorder="1" applyAlignment="1" applyProtection="1">
      <alignment horizontal="left" vertical="top" wrapText="1"/>
      <protection locked="0"/>
    </xf>
    <xf numFmtId="49" fontId="8" fillId="0" borderId="6" xfId="1" applyNumberFormat="1" applyFont="1" applyFill="1" applyBorder="1" applyAlignment="1" applyProtection="1">
      <alignment horizontal="left" vertical="top" wrapText="1"/>
      <protection locked="0"/>
    </xf>
    <xf numFmtId="0" fontId="6" fillId="8" borderId="6" xfId="1" applyNumberFormat="1" applyFont="1" applyFill="1" applyBorder="1" applyAlignment="1" applyProtection="1">
      <alignment horizontal="left" vertical="top" wrapText="1"/>
      <protection locked="0"/>
    </xf>
    <xf numFmtId="0" fontId="6" fillId="0" borderId="6" xfId="1" applyNumberFormat="1" applyFont="1" applyFill="1" applyBorder="1" applyAlignment="1" applyProtection="1">
      <alignment horizontal="left" vertical="top" wrapText="1"/>
      <protection locked="0"/>
    </xf>
    <xf numFmtId="166" fontId="6" fillId="0" borderId="6" xfId="1" applyNumberFormat="1" applyFont="1" applyFill="1" applyBorder="1" applyAlignment="1" applyProtection="1">
      <alignment horizontal="center" vertical="top" wrapText="1"/>
      <protection locked="0"/>
    </xf>
    <xf numFmtId="164" fontId="6" fillId="8" borderId="6" xfId="2" applyFont="1" applyFill="1" applyBorder="1" applyAlignment="1" applyProtection="1">
      <alignment horizontal="left" vertical="top" wrapText="1"/>
      <protection locked="0"/>
    </xf>
    <xf numFmtId="164" fontId="8" fillId="8" borderId="6" xfId="2" applyFont="1" applyFill="1" applyBorder="1" applyAlignment="1" applyProtection="1">
      <alignment vertical="top" wrapText="1"/>
      <protection locked="0"/>
    </xf>
    <xf numFmtId="0" fontId="6" fillId="0" borderId="6" xfId="2" applyNumberFormat="1" applyFont="1" applyFill="1" applyBorder="1" applyAlignment="1" applyProtection="1">
      <alignment horizontal="left" vertical="top" wrapText="1"/>
      <protection locked="0"/>
    </xf>
    <xf numFmtId="167" fontId="9" fillId="9" borderId="6" xfId="2" applyNumberFormat="1" applyFont="1" applyFill="1" applyBorder="1" applyAlignment="1" applyProtection="1">
      <alignment horizontal="left" vertical="top" wrapText="1"/>
      <protection locked="0"/>
    </xf>
    <xf numFmtId="9" fontId="6" fillId="0" borderId="6" xfId="3" applyFont="1" applyFill="1" applyBorder="1" applyAlignment="1">
      <alignment horizontal="right" vertical="top" wrapText="1"/>
    </xf>
    <xf numFmtId="9" fontId="10" fillId="0" borderId="6" xfId="3" applyFont="1" applyFill="1" applyBorder="1" applyAlignment="1">
      <alignment horizontal="right" vertical="top" wrapText="1"/>
    </xf>
    <xf numFmtId="9" fontId="11" fillId="9" borderId="6" xfId="3" applyFont="1" applyFill="1" applyBorder="1" applyAlignment="1">
      <alignment horizontal="right" vertical="top" wrapText="1"/>
    </xf>
    <xf numFmtId="49" fontId="6" fillId="0" borderId="7" xfId="1" applyNumberFormat="1" applyFont="1" applyFill="1" applyBorder="1" applyAlignment="1" applyProtection="1">
      <alignment horizontal="center" vertical="top" wrapText="1"/>
      <protection locked="0"/>
    </xf>
    <xf numFmtId="49" fontId="6" fillId="0" borderId="8" xfId="1" applyNumberFormat="1" applyFont="1" applyFill="1" applyBorder="1" applyAlignment="1" applyProtection="1">
      <alignment horizontal="left" vertical="top" wrapText="1"/>
      <protection locked="0"/>
    </xf>
    <xf numFmtId="0" fontId="0" fillId="0" borderId="0" xfId="0" applyAlignment="1">
      <alignment horizontal="center" vertical="top"/>
    </xf>
    <xf numFmtId="0" fontId="12" fillId="0" borderId="0" xfId="0" applyFont="1"/>
    <xf numFmtId="0" fontId="0" fillId="0" borderId="0" xfId="0" applyAlignment="1">
      <alignment horizontal="center"/>
    </xf>
    <xf numFmtId="0" fontId="7" fillId="6" borderId="9" xfId="0" applyFont="1" applyFill="1" applyBorder="1" applyAlignment="1">
      <alignment horizontal="center" vertical="top" wrapText="1"/>
    </xf>
    <xf numFmtId="164" fontId="8" fillId="8" borderId="6" xfId="2" applyFont="1" applyFill="1" applyBorder="1" applyAlignment="1" applyProtection="1">
      <alignment horizontal="center" vertical="top" wrapText="1"/>
      <protection locked="0"/>
    </xf>
    <xf numFmtId="0" fontId="5" fillId="9" borderId="9" xfId="0" applyFont="1" applyFill="1" applyBorder="1" applyAlignment="1">
      <alignment horizontal="center" vertical="center" textRotation="90" wrapText="1"/>
    </xf>
    <xf numFmtId="2" fontId="10" fillId="0" borderId="6" xfId="1" applyNumberFormat="1" applyFont="1" applyFill="1" applyBorder="1" applyAlignment="1">
      <alignment horizontal="right" vertical="center" wrapText="1"/>
    </xf>
    <xf numFmtId="0" fontId="8" fillId="0" borderId="6" xfId="1" applyNumberFormat="1" applyFont="1" applyFill="1" applyBorder="1" applyAlignment="1" applyProtection="1">
      <alignment horizontal="left" vertical="top" wrapText="1"/>
      <protection locked="0"/>
    </xf>
    <xf numFmtId="49" fontId="6" fillId="9" borderId="6" xfId="1" applyNumberFormat="1" applyFont="1" applyFill="1" applyBorder="1" applyAlignment="1" applyProtection="1">
      <alignment horizontal="left" vertical="top" wrapText="1"/>
      <protection locked="0"/>
    </xf>
    <xf numFmtId="49" fontId="16" fillId="0" borderId="6" xfId="1" applyNumberFormat="1" applyFont="1" applyFill="1" applyBorder="1" applyAlignment="1" applyProtection="1">
      <alignment horizontal="left" vertical="top" wrapText="1"/>
      <protection locked="0"/>
    </xf>
    <xf numFmtId="168" fontId="0" fillId="0" borderId="0" xfId="0" applyNumberFormat="1"/>
    <xf numFmtId="0" fontId="17" fillId="0" borderId="0" xfId="0" applyFont="1"/>
    <xf numFmtId="49" fontId="6" fillId="0" borderId="6" xfId="1" applyNumberFormat="1" applyFont="1" applyFill="1" applyBorder="1" applyAlignment="1" applyProtection="1">
      <alignment horizontal="center" vertical="top" wrapText="1"/>
      <protection locked="0"/>
    </xf>
    <xf numFmtId="0" fontId="5" fillId="0" borderId="3" xfId="0" applyFont="1" applyBorder="1" applyAlignment="1">
      <alignment horizontal="center" vertical="top" wrapText="1"/>
    </xf>
    <xf numFmtId="49" fontId="5" fillId="0" borderId="6" xfId="1" applyNumberFormat="1" applyFont="1" applyFill="1" applyBorder="1" applyAlignment="1" applyProtection="1">
      <alignment horizontal="left" vertical="top" wrapText="1"/>
      <protection locked="0"/>
    </xf>
    <xf numFmtId="49" fontId="6" fillId="10" borderId="6" xfId="1" applyNumberFormat="1" applyFont="1" applyFill="1" applyBorder="1" applyAlignment="1" applyProtection="1">
      <alignment horizontal="left" vertical="top" wrapText="1"/>
      <protection locked="0"/>
    </xf>
    <xf numFmtId="164" fontId="8" fillId="0" borderId="6" xfId="2" applyFont="1" applyFill="1" applyBorder="1" applyAlignment="1" applyProtection="1">
      <alignment horizontal="center" vertical="top" wrapText="1"/>
      <protection locked="0"/>
    </xf>
    <xf numFmtId="164" fontId="6" fillId="0" borderId="6" xfId="2" applyFont="1" applyFill="1" applyBorder="1" applyAlignment="1" applyProtection="1">
      <alignment horizontal="left" vertical="top" wrapText="1"/>
      <protection locked="0"/>
    </xf>
    <xf numFmtId="164" fontId="8" fillId="0" borderId="6" xfId="2" applyFont="1" applyFill="1" applyBorder="1" applyAlignment="1" applyProtection="1">
      <alignment vertical="top" wrapText="1"/>
      <protection locked="0"/>
    </xf>
    <xf numFmtId="166" fontId="18" fillId="0" borderId="6" xfId="1" applyNumberFormat="1" applyFont="1" applyFill="1" applyBorder="1" applyAlignment="1" applyProtection="1">
      <alignment horizontal="center" vertical="top" wrapText="1"/>
      <protection locked="0"/>
    </xf>
    <xf numFmtId="164" fontId="8" fillId="11" borderId="6" xfId="2" applyFont="1" applyFill="1" applyBorder="1" applyAlignment="1" applyProtection="1">
      <alignment horizontal="center" vertical="top" wrapText="1"/>
      <protection locked="0"/>
    </xf>
    <xf numFmtId="164" fontId="8" fillId="12" borderId="6" xfId="2" applyFont="1" applyFill="1" applyBorder="1" applyAlignment="1" applyProtection="1">
      <alignment horizontal="center" vertical="top" wrapText="1"/>
      <protection locked="0"/>
    </xf>
    <xf numFmtId="0" fontId="20" fillId="5" borderId="3" xfId="0" applyFont="1" applyFill="1" applyBorder="1" applyAlignment="1">
      <alignment horizontal="center" vertical="center" textRotation="90" wrapText="1"/>
    </xf>
    <xf numFmtId="0" fontId="0" fillId="0" borderId="0" xfId="0" applyAlignment="1">
      <alignment wrapText="1"/>
    </xf>
    <xf numFmtId="49" fontId="8" fillId="0" borderId="10" xfId="1" applyNumberFormat="1" applyFont="1" applyFill="1" applyBorder="1" applyAlignment="1" applyProtection="1">
      <alignment horizontal="left" vertical="top" wrapText="1"/>
      <protection locked="0"/>
    </xf>
    <xf numFmtId="49" fontId="6" fillId="0" borderId="10" xfId="1" applyNumberFormat="1" applyFont="1" applyFill="1" applyBorder="1" applyAlignment="1" applyProtection="1">
      <alignment horizontal="left" vertical="top" wrapText="1"/>
      <protection locked="0"/>
    </xf>
    <xf numFmtId="166" fontId="6" fillId="0" borderId="10" xfId="1" applyNumberFormat="1" applyFont="1" applyFill="1" applyBorder="1" applyAlignment="1" applyProtection="1">
      <alignment horizontal="center" vertical="top" wrapText="1"/>
      <protection locked="0"/>
    </xf>
    <xf numFmtId="164" fontId="8" fillId="8" borderId="10" xfId="2" applyFont="1" applyFill="1" applyBorder="1" applyAlignment="1" applyProtection="1">
      <alignment vertical="top" wrapText="1"/>
      <protection locked="0"/>
    </xf>
    <xf numFmtId="49" fontId="8" fillId="0" borderId="11" xfId="0" applyNumberFormat="1" applyFont="1" applyBorder="1" applyAlignment="1">
      <alignment horizontal="left" vertical="top" wrapText="1"/>
    </xf>
    <xf numFmtId="49" fontId="6" fillId="0" borderId="11" xfId="0" applyNumberFormat="1" applyFont="1" applyBorder="1" applyAlignment="1">
      <alignment horizontal="left" vertical="top" wrapText="1"/>
    </xf>
    <xf numFmtId="164" fontId="8" fillId="13" borderId="6" xfId="2" applyFont="1" applyFill="1" applyBorder="1" applyAlignment="1" applyProtection="1">
      <alignment horizontal="center" vertical="top" wrapText="1"/>
      <protection locked="0"/>
    </xf>
    <xf numFmtId="49" fontId="16" fillId="14" borderId="12" xfId="1" applyNumberFormat="1" applyFont="1" applyFill="1" applyBorder="1" applyAlignment="1" applyProtection="1">
      <alignment horizontal="left" vertical="top" wrapText="1"/>
      <protection locked="0"/>
    </xf>
    <xf numFmtId="49" fontId="16" fillId="14" borderId="12" xfId="1" applyNumberFormat="1" applyFont="1" applyFill="1" applyBorder="1" applyAlignment="1" applyProtection="1">
      <alignment horizontal="center" vertical="top" wrapText="1"/>
      <protection locked="0"/>
    </xf>
    <xf numFmtId="0" fontId="16" fillId="14" borderId="6" xfId="1" applyNumberFormat="1" applyFont="1" applyFill="1" applyBorder="1" applyAlignment="1" applyProtection="1">
      <alignment horizontal="left" vertical="top" wrapText="1"/>
      <protection locked="0"/>
    </xf>
    <xf numFmtId="49" fontId="16" fillId="14" borderId="6" xfId="1" applyNumberFormat="1" applyFont="1" applyFill="1" applyBorder="1" applyAlignment="1" applyProtection="1">
      <alignment horizontal="center" vertical="top" wrapText="1"/>
      <protection locked="0"/>
    </xf>
    <xf numFmtId="164" fontId="16" fillId="14" borderId="6" xfId="2" applyFont="1" applyFill="1" applyBorder="1" applyAlignment="1" applyProtection="1">
      <alignment horizontal="left" vertical="top" wrapText="1"/>
      <protection locked="0"/>
    </xf>
    <xf numFmtId="164" fontId="5" fillId="14" borderId="6" xfId="2" applyFont="1" applyFill="1" applyBorder="1" applyAlignment="1" applyProtection="1">
      <alignment vertical="top" wrapText="1"/>
      <protection locked="0"/>
    </xf>
    <xf numFmtId="0" fontId="16" fillId="14" borderId="6" xfId="2" applyNumberFormat="1" applyFont="1" applyFill="1" applyBorder="1" applyAlignment="1" applyProtection="1">
      <alignment horizontal="left" vertical="top" wrapText="1"/>
      <protection locked="0"/>
    </xf>
    <xf numFmtId="49" fontId="16" fillId="14" borderId="6" xfId="1" applyNumberFormat="1" applyFont="1" applyFill="1" applyBorder="1" applyAlignment="1" applyProtection="1">
      <alignment horizontal="left" vertical="top" wrapText="1"/>
      <protection locked="0"/>
    </xf>
    <xf numFmtId="49" fontId="16" fillId="14" borderId="8" xfId="1" applyNumberFormat="1" applyFont="1" applyFill="1" applyBorder="1" applyAlignment="1" applyProtection="1">
      <alignment horizontal="left" vertical="top" wrapText="1"/>
      <protection locked="0"/>
    </xf>
    <xf numFmtId="0" fontId="5" fillId="0" borderId="6" xfId="1" applyNumberFormat="1" applyFont="1" applyFill="1" applyBorder="1" applyAlignment="1" applyProtection="1">
      <alignment horizontal="left" vertical="top" wrapText="1"/>
      <protection locked="0"/>
    </xf>
    <xf numFmtId="0" fontId="17" fillId="0" borderId="0" xfId="0" applyFont="1" applyAlignment="1">
      <alignment horizontal="right"/>
    </xf>
    <xf numFmtId="9" fontId="0" fillId="0" borderId="0" xfId="0" applyNumberFormat="1"/>
    <xf numFmtId="0" fontId="0" fillId="7" borderId="0" xfId="0" applyFill="1"/>
    <xf numFmtId="9" fontId="0" fillId="0" borderId="0" xfId="3" applyFont="1"/>
    <xf numFmtId="49" fontId="18" fillId="0" borderId="6" xfId="1" applyNumberFormat="1" applyFont="1" applyFill="1" applyBorder="1" applyAlignment="1" applyProtection="1">
      <alignment horizontal="left" vertical="top" wrapText="1"/>
      <protection locked="0"/>
    </xf>
    <xf numFmtId="49" fontId="16" fillId="8" borderId="6" xfId="1" applyNumberFormat="1" applyFont="1" applyFill="1" applyBorder="1" applyAlignment="1" applyProtection="1">
      <alignment horizontal="left" vertical="top" wrapText="1"/>
      <protection locked="0"/>
    </xf>
    <xf numFmtId="166" fontId="0" fillId="0" borderId="0" xfId="0" applyNumberFormat="1" applyAlignment="1">
      <alignment horizontal="center" vertical="top"/>
    </xf>
    <xf numFmtId="43" fontId="0" fillId="0" borderId="0" xfId="1" applyFont="1" applyAlignment="1">
      <alignment horizontal="center" vertical="top"/>
    </xf>
    <xf numFmtId="166" fontId="0" fillId="0" borderId="0" xfId="1" applyNumberFormat="1" applyFont="1" applyAlignment="1">
      <alignment horizontal="center" vertical="top"/>
    </xf>
    <xf numFmtId="0" fontId="19" fillId="0" borderId="0" xfId="0" applyFont="1"/>
    <xf numFmtId="0" fontId="16" fillId="14" borderId="12" xfId="1" applyNumberFormat="1" applyFont="1" applyFill="1" applyBorder="1" applyAlignment="1" applyProtection="1">
      <alignment horizontal="left" vertical="top" wrapText="1"/>
      <protection locked="0"/>
    </xf>
    <xf numFmtId="0" fontId="16" fillId="8" borderId="6" xfId="1" applyNumberFormat="1" applyFont="1" applyFill="1" applyBorder="1" applyAlignment="1" applyProtection="1">
      <alignment horizontal="left" vertical="top" wrapText="1"/>
      <protection locked="0"/>
    </xf>
    <xf numFmtId="166" fontId="6" fillId="15" borderId="6" xfId="1" applyNumberFormat="1" applyFont="1" applyFill="1" applyBorder="1" applyAlignment="1" applyProtection="1">
      <alignment horizontal="center" vertical="top" wrapText="1"/>
      <protection locked="0"/>
    </xf>
    <xf numFmtId="49" fontId="5" fillId="0" borderId="10" xfId="1" applyNumberFormat="1" applyFont="1" applyFill="1" applyBorder="1" applyAlignment="1" applyProtection="1">
      <alignment horizontal="left" vertical="top" wrapText="1"/>
      <protection locked="0"/>
    </xf>
    <xf numFmtId="49" fontId="16" fillId="0" borderId="10" xfId="1" applyNumberFormat="1" applyFont="1" applyFill="1" applyBorder="1" applyAlignment="1" applyProtection="1">
      <alignment horizontal="left" vertical="top" wrapText="1"/>
      <protection locked="0"/>
    </xf>
    <xf numFmtId="0" fontId="21" fillId="0" borderId="0" xfId="0" applyFont="1"/>
    <xf numFmtId="49" fontId="18" fillId="0" borderId="6" xfId="1" applyNumberFormat="1" applyFont="1" applyFill="1" applyBorder="1" applyAlignment="1" applyProtection="1">
      <alignment horizontal="left" vertical="center" wrapText="1"/>
      <protection locked="0"/>
    </xf>
    <xf numFmtId="0" fontId="18" fillId="0" borderId="6" xfId="1" applyNumberFormat="1" applyFont="1" applyFill="1" applyBorder="1" applyAlignment="1" applyProtection="1">
      <alignment horizontal="left" vertical="top" wrapText="1"/>
      <protection locked="0"/>
    </xf>
    <xf numFmtId="165" fontId="0" fillId="0" borderId="0" xfId="0" applyNumberFormat="1"/>
    <xf numFmtId="1" fontId="0" fillId="0" borderId="0" xfId="1" applyNumberFormat="1" applyFont="1"/>
    <xf numFmtId="0" fontId="0" fillId="0" borderId="0" xfId="0" applyAlignment="1">
      <alignment horizontal="center"/>
    </xf>
  </cellXfs>
  <cellStyles count="6">
    <cellStyle name="Comma" xfId="1" builtinId="3"/>
    <cellStyle name="Comma 2" xfId="4" xr:uid="{303CC9FD-386B-40C3-A067-031787E5F1FE}"/>
    <cellStyle name="Currency" xfId="2" builtinId="4"/>
    <cellStyle name="Currency 2" xfId="5" xr:uid="{0E284B0D-06D3-41C6-9AE9-6F13570B8AA0}"/>
    <cellStyle name="Normal" xfId="0" builtinId="0"/>
    <cellStyle name="Percent" xfId="3" builtinId="5"/>
  </cellStyles>
  <dxfs count="6">
    <dxf>
      <font>
        <color rgb="FF9C0006"/>
      </font>
      <fill>
        <patternFill>
          <bgColor rgb="FFFFC7CE"/>
        </patternFill>
      </fill>
    </dxf>
    <dxf>
      <font>
        <color rgb="FF006100"/>
      </font>
      <fill>
        <patternFill>
          <bgColor rgb="FFC6EFCE"/>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b.sovatabua\Desktop\Weekly%20Working%20Folder\Budget%20Division\Mission%202\Internal%20MCA\MOHMS\Copy%20of%20NIP%20MHMS%208-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D59BFE4-0A8C-4E3A-B351-8C9262F0E160}" name="Table1" displayName="Table1" ref="A1:AW18" totalsRowShown="0">
  <autoFilter ref="A1:AW18" xr:uid="{1D59BFE4-0A8C-4E3A-B351-8C9262F0E160}"/>
  <tableColumns count="49">
    <tableColumn id="1" xr3:uid="{9FBF3ACD-9B74-4734-A2D9-0F3D46DFF306}" name="Proj. Ref."/>
    <tableColumn id="2" xr3:uid="{68F9F8E0-B961-417C-80AF-7AC4BAD611A8}" name="Budget"/>
    <tableColumn id="3" xr3:uid="{271D10ED-2B9B-43A5-8C7B-F9213F0B2A28}" name="External Funding MCA"/>
    <tableColumn id="4" xr3:uid="{4E5F568A-99E1-479F-8530-32654FA34986}" name="Sector Code"/>
    <tableColumn id="5" xr3:uid="{DFDA1ADD-9C52-4AC8-A8B6-A8810B956F1C}" name="Project Type"/>
    <tableColumn id="6" xr3:uid="{6C61D0B4-4BC2-4675-B9DA-39B963F972D6}" name="PgM Hdr?"/>
    <tableColumn id="7" xr3:uid="{B13166C9-12DC-4C9B-8AD8-C751EF7E926A}" name="Line Ministry"/>
    <tableColumn id="8" xr3:uid="{5B725C41-C96B-4D8E-AE50-88B7AE889085}" name="Budget Unit"/>
    <tableColumn id="9" xr3:uid="{6004970F-6803-411E-A05C-40DC8927D98D}" name="Lead"/>
    <tableColumn id="10" xr3:uid="{0DD64627-49AC-4A70-8894-9E0077D2C1F7}" name="Program Name"/>
    <tableColumn id="11" xr3:uid="{9DC815B3-AA4B-470E-B9C8-2A7367157976}" name="Project Name"/>
    <tableColumn id="12" xr3:uid="{C35F02AB-49B0-4C93-97F3-D15EA70F4A00}" name="Brief Description"/>
    <tableColumn id="13" xr3:uid="{98C635D4-81D7-4BF8-B42E-3152D9BDE4AA}" name="Division (Beneficiary)"/>
    <tableColumn id="14" xr3:uid="{CBA267F0-D39C-458E-96D5-CBD45BC6E067}" name="Province (Location of Work)"/>
    <tableColumn id="15" xr3:uid="{72812769-0D27-4853-A04F-67E864538285}" name="Project Sourced From"/>
    <tableColumn id="16" xr3:uid="{4C56B499-2731-4914-843D-6AF86FE5CF4E}" name="Lifecycle Status"/>
    <tableColumn id="17" xr3:uid="{FFB634A2-6E38-4B50-ABA7-F176D36447E2}" name="Latest Estimate ($)"/>
    <tableColumn id="18" xr3:uid="{A436FBE6-7271-4960-8A60-A24F7177F456}" name="Curr."/>
    <tableColumn id="19" xr3:uid="{144B72FB-C4CC-48B1-ABAE-A820BC8FD0D8}" name="Estimate Quality"/>
    <tableColumn id="20" xr3:uid="{A30E2847-D101-4D64-B307-DFFE08B695C8}" name="Cap. Bud."/>
    <tableColumn id="21" xr3:uid="{96B9F874-CD77-46D8-9645-3B3CA4805430}" name="Gov.Grant"/>
    <tableColumn id="22" xr3:uid="{36B106C8-3494-4703-90D1-AB57E1397CAB}" name="Donor"/>
    <tableColumn id="23" xr3:uid="{28A12550-9327-4348-8108-EB5313834FE4}" name="Com'cial"/>
    <tableColumn id="24" xr3:uid="{D71179FF-0410-4921-B2A6-1D1B98935D75}" name="Multilateral"/>
    <tableColumn id="25" xr3:uid="{398CD0AE-7ACB-499B-89CB-6190FAF08380}" name="Funding from"/>
    <tableColumn id="26" xr3:uid="{6BFAA4E7-11CF-4E28-B9D6-9FD45834C2CD}" name="Cost Estimate (F$m)"/>
    <tableColumn id="27" xr3:uid="{E9809EA8-4D8D-45BC-BD13-F6F595E1BCE7}" name="% Complete (Dec22)"/>
    <tableColumn id="28" xr3:uid="{31D3330D-7A12-4D23-8D9E-8765FD539F66}" name="2023"/>
    <tableColumn id="29" xr3:uid="{6FF1A637-B87E-48C4-A86E-73ACEBB454C1}" name="2024"/>
    <tableColumn id="30" xr3:uid="{3FDCAD2E-E122-4DBC-A84C-907634F3ED27}" name="2025"/>
    <tableColumn id="31" xr3:uid="{9EA7EF3C-73E9-4A4D-9A4E-0FF08A849244}" name="2026"/>
    <tableColumn id="32" xr3:uid="{D364469B-E1C0-4AC3-9EA9-80A03C3AF7D1}" name="2027"/>
    <tableColumn id="33" xr3:uid="{5B4EA906-7468-4227-8788-2578E3BC3FBD}" name="2028"/>
    <tableColumn id="34" xr3:uid="{9B572B63-0C28-4A5B-B27E-63091117C9BC}" name="2029"/>
    <tableColumn id="35" xr3:uid="{023AAFF5-31DA-4708-85D6-B5BC616110F3}" name="2030"/>
    <tableColumn id="36" xr3:uid="{0BD10EBA-419F-4C8A-B0CD-A0A5DC1B4743}" name="2031"/>
    <tableColumn id="37" xr3:uid="{5DC4D9CB-ECE2-4C30-9744-A92D41E05A44}" name="2032"/>
    <tableColumn id="38" xr3:uid="{9AC025D5-3A39-4377-AC24-AC561660ABD5}" name="% (sum)"/>
    <tableColumn id="39" xr3:uid="{B8D5B423-A02A-4D95-A9AE-09E4835D5AD7}" name="To 22"/>
    <tableColumn id="40" xr3:uid="{AD5EB331-059F-49F8-9B0E-EBAA34E06016}" name="FY23"/>
    <tableColumn id="41" xr3:uid="{49C5761F-303F-46CA-9DB1-26F0E55FCEDF}" name="FY24"/>
    <tableColumn id="42" xr3:uid="{96B9B205-5D85-43D3-90F3-F09F28CF2759}" name="FY25"/>
    <tableColumn id="43" xr3:uid="{A9B955F3-F862-4919-BCFE-9A2D9A16896C}" name="FY26"/>
    <tableColumn id="44" xr3:uid="{1102B6D0-0E7A-47B3-9DFC-CD5C59E82F48}" name="FY27"/>
    <tableColumn id="45" xr3:uid="{AA6D3A6D-AAE2-476E-9D92-E801E4A07262}" name="FY28"/>
    <tableColumn id="46" xr3:uid="{EB18FC85-53DB-4666-B0E5-CE8953855E79}" name="FY29"/>
    <tableColumn id="47" xr3:uid="{4FFD9BE2-E1E3-4387-BC11-5D7FFF56B2BF}" name="FY30"/>
    <tableColumn id="48" xr3:uid="{F9D1AFA9-5E9B-4DB7-A298-04ACDDECF599}" name="FY31"/>
    <tableColumn id="49" xr3:uid="{C32B22A2-2A5E-403E-B7F5-2311EE70339E}" name="FY3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78855-A07C-4732-B9A1-E8A7A6E1B0B4}">
  <dimension ref="A1:AK591"/>
  <sheetViews>
    <sheetView zoomScale="80" zoomScaleNormal="80" workbookViewId="0">
      <pane ySplit="1" topLeftCell="A2" activePane="bottomLeft" state="frozen"/>
      <selection pane="bottomLeft" activeCell="Z586" sqref="Z586"/>
      <selection activeCell="C1" sqref="C1"/>
    </sheetView>
  </sheetViews>
  <sheetFormatPr defaultRowHeight="14.45"/>
  <cols>
    <col min="1" max="2" width="7.42578125" customWidth="1"/>
    <col min="3" max="3" width="8.140625" style="48" customWidth="1"/>
    <col min="4" max="4" width="10.5703125" customWidth="1"/>
    <col min="5" max="5" width="8" customWidth="1"/>
    <col min="6" max="6" width="6.5703125" customWidth="1"/>
    <col min="7" max="7" width="7.5703125" customWidth="1"/>
    <col min="8" max="8" width="8.42578125" customWidth="1"/>
    <col min="9" max="9" width="7.5703125" customWidth="1"/>
    <col min="10" max="10" width="41" style="38" customWidth="1"/>
    <col min="11" max="11" width="49.140625" style="93" customWidth="1"/>
    <col min="12" max="12" width="60" style="20" customWidth="1"/>
    <col min="13" max="14" width="11.5703125" style="37" customWidth="1"/>
    <col min="15" max="16" width="9.5703125" style="37" customWidth="1"/>
    <col min="17" max="17" width="18.28515625" style="37" bestFit="1" customWidth="1"/>
    <col min="18" max="18" width="6.5703125" style="37" customWidth="1"/>
    <col min="19" max="19" width="8.5703125" style="37" customWidth="1"/>
    <col min="20" max="24" width="3" style="37" customWidth="1"/>
    <col min="25" max="25" width="10.5703125" style="37" customWidth="1"/>
    <col min="26" max="26" width="46.42578125" customWidth="1"/>
    <col min="27" max="27" width="7.5703125" style="39" customWidth="1"/>
    <col min="28" max="28" width="36.42578125" customWidth="1"/>
  </cols>
  <sheetData>
    <row r="1" spans="1:37" s="19" customFormat="1" ht="50.25" customHeight="1">
      <c r="A1" s="10" t="s">
        <v>0</v>
      </c>
      <c r="B1" s="40" t="s">
        <v>1</v>
      </c>
      <c r="C1" s="40" t="s">
        <v>2</v>
      </c>
      <c r="D1" s="8" t="s">
        <v>3</v>
      </c>
      <c r="E1" s="8" t="s">
        <v>4</v>
      </c>
      <c r="F1" s="8" t="s">
        <v>5</v>
      </c>
      <c r="G1" s="8" t="s">
        <v>6</v>
      </c>
      <c r="H1" s="8" t="s">
        <v>7</v>
      </c>
      <c r="I1" s="9" t="s">
        <v>8</v>
      </c>
      <c r="J1" s="11" t="s">
        <v>9</v>
      </c>
      <c r="K1" s="11" t="s">
        <v>10</v>
      </c>
      <c r="L1" s="11" t="s">
        <v>11</v>
      </c>
      <c r="M1" s="12" t="s">
        <v>12</v>
      </c>
      <c r="N1" s="12" t="s">
        <v>13</v>
      </c>
      <c r="O1" s="12" t="s">
        <v>14</v>
      </c>
      <c r="P1" s="50" t="s">
        <v>15</v>
      </c>
      <c r="Q1" s="13" t="s">
        <v>16</v>
      </c>
      <c r="R1" s="12" t="s">
        <v>17</v>
      </c>
      <c r="S1" s="12" t="s">
        <v>18</v>
      </c>
      <c r="T1" s="14" t="s">
        <v>19</v>
      </c>
      <c r="U1" s="14" t="s">
        <v>20</v>
      </c>
      <c r="V1" s="14" t="s">
        <v>21</v>
      </c>
      <c r="W1" s="14" t="s">
        <v>22</v>
      </c>
      <c r="X1" s="14" t="s">
        <v>23</v>
      </c>
      <c r="Y1" s="15" t="s">
        <v>24</v>
      </c>
      <c r="Z1" s="11" t="s">
        <v>25</v>
      </c>
      <c r="AA1" s="17" t="s">
        <v>26</v>
      </c>
      <c r="AB1" s="17" t="s">
        <v>27</v>
      </c>
      <c r="AC1" s="18"/>
      <c r="AD1" s="18"/>
      <c r="AE1" s="18"/>
      <c r="AF1" s="18"/>
      <c r="AG1" s="18"/>
      <c r="AH1" s="18"/>
      <c r="AI1" s="18"/>
      <c r="AJ1" s="18"/>
      <c r="AK1" s="18"/>
    </row>
    <row r="2" spans="1:37" s="20" customFormat="1" ht="19.899999999999999" customHeight="1">
      <c r="A2" s="44" t="s">
        <v>28</v>
      </c>
      <c r="B2" s="26" t="s">
        <v>29</v>
      </c>
      <c r="C2" s="58" t="str">
        <f>A2</f>
        <v>W11</v>
      </c>
      <c r="D2" s="23" t="s">
        <v>30</v>
      </c>
      <c r="E2" s="23" t="s">
        <v>31</v>
      </c>
      <c r="F2" s="49" t="s">
        <v>32</v>
      </c>
      <c r="G2" s="49" t="s">
        <v>33</v>
      </c>
      <c r="H2" s="23" t="s">
        <v>34</v>
      </c>
      <c r="I2" s="23" t="s">
        <v>35</v>
      </c>
      <c r="J2" s="23" t="s">
        <v>36</v>
      </c>
      <c r="K2" s="51" t="s">
        <v>37</v>
      </c>
      <c r="L2" s="23" t="s">
        <v>38</v>
      </c>
      <c r="M2" s="25" t="s">
        <v>39</v>
      </c>
      <c r="N2" s="25" t="s">
        <v>40</v>
      </c>
      <c r="O2" s="26" t="s">
        <v>41</v>
      </c>
      <c r="P2" s="49" t="s">
        <v>42</v>
      </c>
      <c r="Q2" s="27">
        <v>90000000</v>
      </c>
      <c r="R2" s="22" t="s">
        <v>43</v>
      </c>
      <c r="S2" s="28" t="s">
        <v>44</v>
      </c>
      <c r="T2" s="29" t="s">
        <v>45</v>
      </c>
      <c r="U2" s="29"/>
      <c r="V2" s="29" t="s">
        <v>46</v>
      </c>
      <c r="W2" s="29"/>
      <c r="X2" s="29" t="s">
        <v>46</v>
      </c>
      <c r="Y2" s="30"/>
      <c r="Z2" s="23"/>
      <c r="AA2" s="35" t="s">
        <v>47</v>
      </c>
      <c r="AB2" s="36" t="s">
        <v>48</v>
      </c>
    </row>
    <row r="3" spans="1:37" s="20" customFormat="1" ht="19.899999999999999" customHeight="1">
      <c r="A3" s="44" t="s">
        <v>49</v>
      </c>
      <c r="B3" s="26" t="s">
        <v>29</v>
      </c>
      <c r="C3" s="58" t="str">
        <f>A3</f>
        <v>W12</v>
      </c>
      <c r="D3" s="23" t="s">
        <v>30</v>
      </c>
      <c r="E3" s="23" t="s">
        <v>31</v>
      </c>
      <c r="F3" s="49" t="s">
        <v>50</v>
      </c>
      <c r="G3" s="49" t="s">
        <v>33</v>
      </c>
      <c r="H3" s="23" t="s">
        <v>34</v>
      </c>
      <c r="I3" s="23" t="s">
        <v>35</v>
      </c>
      <c r="J3" s="24" t="s">
        <v>51</v>
      </c>
      <c r="K3" s="46" t="s">
        <v>52</v>
      </c>
      <c r="L3" s="23" t="s">
        <v>53</v>
      </c>
      <c r="M3" s="25" t="s">
        <v>54</v>
      </c>
      <c r="N3" s="25" t="s">
        <v>55</v>
      </c>
      <c r="O3" s="26" t="s">
        <v>41</v>
      </c>
      <c r="P3" s="49" t="s">
        <v>42</v>
      </c>
      <c r="Q3" s="27">
        <v>78219846</v>
      </c>
      <c r="R3" s="22" t="s">
        <v>43</v>
      </c>
      <c r="S3" s="28" t="s">
        <v>44</v>
      </c>
      <c r="T3" s="29" t="s">
        <v>45</v>
      </c>
      <c r="U3" s="29"/>
      <c r="V3" s="29"/>
      <c r="W3" s="29"/>
      <c r="X3" s="29"/>
      <c r="Y3" s="30"/>
      <c r="Z3" s="23"/>
      <c r="AA3" s="35" t="s">
        <v>56</v>
      </c>
      <c r="AB3" s="36" t="s">
        <v>57</v>
      </c>
    </row>
    <row r="4" spans="1:37" s="20" customFormat="1" ht="19.899999999999999" customHeight="1">
      <c r="A4" s="44" t="s">
        <v>58</v>
      </c>
      <c r="B4" s="26" t="s">
        <v>29</v>
      </c>
      <c r="C4" s="58" t="s">
        <v>59</v>
      </c>
      <c r="D4" s="23" t="s">
        <v>30</v>
      </c>
      <c r="E4" s="23" t="s">
        <v>31</v>
      </c>
      <c r="F4" s="49" t="s">
        <v>50</v>
      </c>
      <c r="G4" s="49" t="s">
        <v>33</v>
      </c>
      <c r="H4" s="23" t="s">
        <v>34</v>
      </c>
      <c r="I4" s="23" t="s">
        <v>35</v>
      </c>
      <c r="J4" s="24" t="s">
        <v>60</v>
      </c>
      <c r="K4" s="46" t="s">
        <v>61</v>
      </c>
      <c r="L4" s="23" t="s">
        <v>62</v>
      </c>
      <c r="M4" s="25" t="s">
        <v>39</v>
      </c>
      <c r="N4" s="25" t="s">
        <v>40</v>
      </c>
      <c r="O4" s="26" t="s">
        <v>63</v>
      </c>
      <c r="P4" s="49" t="s">
        <v>64</v>
      </c>
      <c r="Q4" s="27">
        <v>77375411</v>
      </c>
      <c r="R4" s="22" t="s">
        <v>43</v>
      </c>
      <c r="S4" s="28" t="s">
        <v>44</v>
      </c>
      <c r="T4" s="29" t="s">
        <v>45</v>
      </c>
      <c r="U4" s="29"/>
      <c r="V4" s="29"/>
      <c r="W4" s="29"/>
      <c r="X4" s="29"/>
      <c r="Y4" s="30"/>
      <c r="Z4" s="23"/>
      <c r="AA4" s="35" t="s">
        <v>56</v>
      </c>
      <c r="AB4" s="36" t="s">
        <v>65</v>
      </c>
    </row>
    <row r="5" spans="1:37" s="20" customFormat="1" ht="19.899999999999999" customHeight="1">
      <c r="A5" s="44" t="s">
        <v>66</v>
      </c>
      <c r="B5" s="26" t="s">
        <v>29</v>
      </c>
      <c r="C5" s="58" t="str">
        <f>A5</f>
        <v>W14</v>
      </c>
      <c r="D5" s="23" t="s">
        <v>30</v>
      </c>
      <c r="E5" s="23" t="s">
        <v>31</v>
      </c>
      <c r="F5" s="49" t="s">
        <v>32</v>
      </c>
      <c r="G5" s="49" t="s">
        <v>33</v>
      </c>
      <c r="H5" s="23" t="s">
        <v>34</v>
      </c>
      <c r="I5" s="23" t="s">
        <v>35</v>
      </c>
      <c r="J5" s="23" t="s">
        <v>67</v>
      </c>
      <c r="K5" s="51" t="s">
        <v>68</v>
      </c>
      <c r="L5" s="23" t="s">
        <v>69</v>
      </c>
      <c r="M5" s="25" t="s">
        <v>39</v>
      </c>
      <c r="N5" s="25" t="s">
        <v>40</v>
      </c>
      <c r="O5" s="26" t="s">
        <v>63</v>
      </c>
      <c r="P5" s="49" t="s">
        <v>42</v>
      </c>
      <c r="Q5" s="27">
        <v>60000000</v>
      </c>
      <c r="R5" s="22" t="s">
        <v>43</v>
      </c>
      <c r="S5" s="28" t="s">
        <v>44</v>
      </c>
      <c r="T5" s="29" t="s">
        <v>45</v>
      </c>
      <c r="U5" s="29"/>
      <c r="V5" s="29" t="s">
        <v>46</v>
      </c>
      <c r="W5" s="29"/>
      <c r="X5" s="29" t="s">
        <v>46</v>
      </c>
      <c r="Y5" s="30"/>
      <c r="Z5" s="23"/>
      <c r="AA5" s="35" t="s">
        <v>47</v>
      </c>
      <c r="AB5" s="36" t="s">
        <v>48</v>
      </c>
    </row>
    <row r="6" spans="1:37" s="20" customFormat="1" ht="19.899999999999999" customHeight="1">
      <c r="A6" s="44" t="s">
        <v>70</v>
      </c>
      <c r="B6" s="26" t="s">
        <v>29</v>
      </c>
      <c r="C6" s="58" t="s">
        <v>59</v>
      </c>
      <c r="D6" s="23" t="s">
        <v>30</v>
      </c>
      <c r="E6" s="23" t="s">
        <v>31</v>
      </c>
      <c r="F6" s="49" t="s">
        <v>50</v>
      </c>
      <c r="G6" s="49" t="s">
        <v>33</v>
      </c>
      <c r="H6" s="23" t="s">
        <v>34</v>
      </c>
      <c r="I6" s="23" t="s">
        <v>35</v>
      </c>
      <c r="J6" s="24" t="s">
        <v>60</v>
      </c>
      <c r="K6" s="46" t="s">
        <v>71</v>
      </c>
      <c r="L6" s="23" t="s">
        <v>72</v>
      </c>
      <c r="M6" s="25" t="s">
        <v>39</v>
      </c>
      <c r="N6" s="25" t="s">
        <v>40</v>
      </c>
      <c r="O6" s="26" t="s">
        <v>63</v>
      </c>
      <c r="P6" s="49" t="s">
        <v>73</v>
      </c>
      <c r="Q6" s="27">
        <v>52800000</v>
      </c>
      <c r="R6" s="22" t="s">
        <v>43</v>
      </c>
      <c r="S6" s="28" t="s">
        <v>44</v>
      </c>
      <c r="T6" s="29" t="s">
        <v>45</v>
      </c>
      <c r="U6" s="29"/>
      <c r="V6" s="29"/>
      <c r="W6" s="29"/>
      <c r="X6" s="29"/>
      <c r="Y6" s="30"/>
      <c r="Z6" s="23"/>
      <c r="AA6" s="35" t="s">
        <v>56</v>
      </c>
      <c r="AB6" s="36" t="s">
        <v>65</v>
      </c>
    </row>
    <row r="7" spans="1:37" s="20" customFormat="1" ht="19.899999999999999" customHeight="1">
      <c r="A7" s="44" t="s">
        <v>74</v>
      </c>
      <c r="B7" s="26" t="s">
        <v>29</v>
      </c>
      <c r="C7" s="41"/>
      <c r="D7" s="21" t="s">
        <v>30</v>
      </c>
      <c r="E7" s="21" t="s">
        <v>75</v>
      </c>
      <c r="F7" s="22" t="s">
        <v>50</v>
      </c>
      <c r="G7" s="49" t="s">
        <v>33</v>
      </c>
      <c r="H7" s="21" t="s">
        <v>34</v>
      </c>
      <c r="I7" s="23" t="s">
        <v>35</v>
      </c>
      <c r="J7" s="24" t="s">
        <v>60</v>
      </c>
      <c r="K7" s="46" t="s">
        <v>76</v>
      </c>
      <c r="L7" s="23" t="s">
        <v>77</v>
      </c>
      <c r="M7" s="25" t="s">
        <v>39</v>
      </c>
      <c r="N7" s="25" t="s">
        <v>40</v>
      </c>
      <c r="O7" s="26" t="s">
        <v>63</v>
      </c>
      <c r="P7" s="49" t="s">
        <v>73</v>
      </c>
      <c r="Q7" s="27">
        <v>50191714</v>
      </c>
      <c r="R7" s="22" t="s">
        <v>43</v>
      </c>
      <c r="S7" s="28" t="s">
        <v>44</v>
      </c>
      <c r="T7" s="29" t="s">
        <v>45</v>
      </c>
      <c r="U7" s="29"/>
      <c r="V7" s="29"/>
      <c r="W7" s="29"/>
      <c r="X7" s="29"/>
      <c r="Y7" s="30"/>
      <c r="Z7" s="23"/>
      <c r="AA7" s="35" t="s">
        <v>56</v>
      </c>
      <c r="AB7" s="36" t="s">
        <v>65</v>
      </c>
    </row>
    <row r="8" spans="1:37" s="20" customFormat="1" ht="19.899999999999999" customHeight="1">
      <c r="A8" s="44" t="s">
        <v>78</v>
      </c>
      <c r="B8" s="26" t="s">
        <v>29</v>
      </c>
      <c r="C8" s="41"/>
      <c r="D8" s="21" t="s">
        <v>30</v>
      </c>
      <c r="E8" s="21" t="s">
        <v>75</v>
      </c>
      <c r="F8" s="22" t="s">
        <v>32</v>
      </c>
      <c r="G8" s="49" t="s">
        <v>33</v>
      </c>
      <c r="H8" s="21" t="s">
        <v>34</v>
      </c>
      <c r="I8" s="23" t="s">
        <v>35</v>
      </c>
      <c r="J8" s="23" t="s">
        <v>79</v>
      </c>
      <c r="K8" s="51" t="s">
        <v>80</v>
      </c>
      <c r="L8" s="23" t="s">
        <v>81</v>
      </c>
      <c r="M8" s="25" t="s">
        <v>82</v>
      </c>
      <c r="N8" s="25" t="s">
        <v>83</v>
      </c>
      <c r="O8" s="26" t="s">
        <v>41</v>
      </c>
      <c r="P8" s="49" t="s">
        <v>73</v>
      </c>
      <c r="Q8" s="27">
        <v>45076250</v>
      </c>
      <c r="R8" s="22" t="s">
        <v>43</v>
      </c>
      <c r="S8" s="28" t="s">
        <v>44</v>
      </c>
      <c r="T8" s="29" t="s">
        <v>45</v>
      </c>
      <c r="U8" s="29"/>
      <c r="V8" s="29"/>
      <c r="W8" s="29"/>
      <c r="X8" s="29"/>
      <c r="Y8" s="30"/>
      <c r="Z8" s="23"/>
      <c r="AA8" s="35" t="s">
        <v>56</v>
      </c>
      <c r="AB8" s="36" t="s">
        <v>84</v>
      </c>
    </row>
    <row r="9" spans="1:37" s="20" customFormat="1" ht="19.899999999999999" customHeight="1">
      <c r="A9" s="44" t="s">
        <v>85</v>
      </c>
      <c r="B9" s="26" t="s">
        <v>29</v>
      </c>
      <c r="C9" s="58" t="s">
        <v>59</v>
      </c>
      <c r="D9" s="23" t="s">
        <v>30</v>
      </c>
      <c r="E9" s="23" t="s">
        <v>31</v>
      </c>
      <c r="F9" s="49" t="s">
        <v>50</v>
      </c>
      <c r="G9" s="49" t="s">
        <v>33</v>
      </c>
      <c r="H9" s="23" t="s">
        <v>34</v>
      </c>
      <c r="I9" s="23" t="s">
        <v>35</v>
      </c>
      <c r="J9" s="24" t="s">
        <v>60</v>
      </c>
      <c r="K9" s="46" t="s">
        <v>86</v>
      </c>
      <c r="L9" s="23" t="s">
        <v>87</v>
      </c>
      <c r="M9" s="25" t="s">
        <v>39</v>
      </c>
      <c r="N9" s="25" t="s">
        <v>40</v>
      </c>
      <c r="O9" s="26" t="s">
        <v>63</v>
      </c>
      <c r="P9" s="49" t="s">
        <v>73</v>
      </c>
      <c r="Q9" s="27">
        <v>38885295</v>
      </c>
      <c r="R9" s="22" t="s">
        <v>43</v>
      </c>
      <c r="S9" s="28" t="s">
        <v>44</v>
      </c>
      <c r="T9" s="29" t="s">
        <v>45</v>
      </c>
      <c r="U9" s="29"/>
      <c r="V9" s="29"/>
      <c r="W9" s="29"/>
      <c r="X9" s="29"/>
      <c r="Y9" s="30"/>
      <c r="Z9" s="23"/>
      <c r="AA9" s="35" t="s">
        <v>56</v>
      </c>
      <c r="AB9" s="36" t="s">
        <v>65</v>
      </c>
    </row>
    <row r="10" spans="1:37" s="20" customFormat="1" ht="19.899999999999999" customHeight="1">
      <c r="A10" s="44" t="s">
        <v>88</v>
      </c>
      <c r="B10" s="26" t="s">
        <v>29</v>
      </c>
      <c r="C10" s="41"/>
      <c r="D10" s="21" t="s">
        <v>30</v>
      </c>
      <c r="E10" s="21" t="s">
        <v>89</v>
      </c>
      <c r="F10" s="22" t="s">
        <v>50</v>
      </c>
      <c r="G10" s="49" t="s">
        <v>33</v>
      </c>
      <c r="H10" s="21" t="s">
        <v>34</v>
      </c>
      <c r="I10" s="23" t="s">
        <v>35</v>
      </c>
      <c r="J10" s="24" t="s">
        <v>90</v>
      </c>
      <c r="K10" s="46" t="s">
        <v>91</v>
      </c>
      <c r="L10" s="23" t="s">
        <v>92</v>
      </c>
      <c r="M10" s="25" t="s">
        <v>54</v>
      </c>
      <c r="N10" s="25" t="s">
        <v>55</v>
      </c>
      <c r="O10" s="26" t="s">
        <v>41</v>
      </c>
      <c r="P10" s="49" t="s">
        <v>64</v>
      </c>
      <c r="Q10" s="27">
        <v>32145000</v>
      </c>
      <c r="R10" s="22" t="s">
        <v>43</v>
      </c>
      <c r="S10" s="28" t="s">
        <v>44</v>
      </c>
      <c r="T10" s="29" t="s">
        <v>45</v>
      </c>
      <c r="U10" s="29"/>
      <c r="V10" s="29"/>
      <c r="W10" s="29"/>
      <c r="X10" s="29"/>
      <c r="Y10" s="30"/>
      <c r="Z10" s="23"/>
      <c r="AA10" s="35" t="s">
        <v>56</v>
      </c>
      <c r="AB10" s="36" t="s">
        <v>57</v>
      </c>
    </row>
    <row r="11" spans="1:37" s="20" customFormat="1" ht="19.899999999999999" customHeight="1">
      <c r="A11" s="44" t="s">
        <v>93</v>
      </c>
      <c r="B11" s="26" t="s">
        <v>29</v>
      </c>
      <c r="C11" s="41"/>
      <c r="D11" s="21" t="s">
        <v>30</v>
      </c>
      <c r="E11" s="21" t="s">
        <v>75</v>
      </c>
      <c r="F11" s="22" t="s">
        <v>50</v>
      </c>
      <c r="G11" s="49" t="s">
        <v>33</v>
      </c>
      <c r="H11" s="21" t="s">
        <v>34</v>
      </c>
      <c r="I11" s="23" t="s">
        <v>35</v>
      </c>
      <c r="J11" s="24" t="s">
        <v>94</v>
      </c>
      <c r="K11" s="46" t="s">
        <v>95</v>
      </c>
      <c r="L11" s="23" t="s">
        <v>96</v>
      </c>
      <c r="M11" s="25" t="s">
        <v>39</v>
      </c>
      <c r="N11" s="25" t="s">
        <v>97</v>
      </c>
      <c r="O11" s="26" t="s">
        <v>41</v>
      </c>
      <c r="P11" s="49" t="s">
        <v>73</v>
      </c>
      <c r="Q11" s="27">
        <v>31810000</v>
      </c>
      <c r="R11" s="22" t="s">
        <v>43</v>
      </c>
      <c r="S11" s="28" t="s">
        <v>44</v>
      </c>
      <c r="T11" s="29" t="s">
        <v>45</v>
      </c>
      <c r="U11" s="29"/>
      <c r="V11" s="29"/>
      <c r="W11" s="29"/>
      <c r="X11" s="29"/>
      <c r="Y11" s="30"/>
      <c r="Z11" s="23"/>
      <c r="AA11" s="35" t="s">
        <v>56</v>
      </c>
      <c r="AB11" s="36" t="s">
        <v>98</v>
      </c>
    </row>
    <row r="12" spans="1:37" s="20" customFormat="1" ht="19.899999999999999" customHeight="1">
      <c r="A12" s="44" t="s">
        <v>99</v>
      </c>
      <c r="B12" s="26" t="s">
        <v>29</v>
      </c>
      <c r="C12" s="58" t="s">
        <v>59</v>
      </c>
      <c r="D12" s="23" t="s">
        <v>30</v>
      </c>
      <c r="E12" s="23" t="s">
        <v>31</v>
      </c>
      <c r="F12" s="49" t="s">
        <v>50</v>
      </c>
      <c r="G12" s="49" t="s">
        <v>33</v>
      </c>
      <c r="H12" s="23" t="s">
        <v>34</v>
      </c>
      <c r="I12" s="23" t="s">
        <v>35</v>
      </c>
      <c r="J12" s="24" t="s">
        <v>60</v>
      </c>
      <c r="K12" s="46" t="s">
        <v>100</v>
      </c>
      <c r="L12" s="23" t="s">
        <v>101</v>
      </c>
      <c r="M12" s="25" t="s">
        <v>39</v>
      </c>
      <c r="N12" s="25" t="s">
        <v>40</v>
      </c>
      <c r="O12" s="26" t="s">
        <v>63</v>
      </c>
      <c r="P12" s="49" t="s">
        <v>64</v>
      </c>
      <c r="Q12" s="27">
        <v>30171561</v>
      </c>
      <c r="R12" s="22" t="s">
        <v>43</v>
      </c>
      <c r="S12" s="28" t="s">
        <v>44</v>
      </c>
      <c r="T12" s="29" t="s">
        <v>45</v>
      </c>
      <c r="U12" s="29"/>
      <c r="V12" s="29"/>
      <c r="W12" s="29"/>
      <c r="X12" s="29"/>
      <c r="Y12" s="30"/>
      <c r="Z12" s="23"/>
      <c r="AA12" s="35" t="s">
        <v>56</v>
      </c>
      <c r="AB12" s="36" t="s">
        <v>65</v>
      </c>
    </row>
    <row r="13" spans="1:37" s="20" customFormat="1" ht="19.899999999999999" customHeight="1">
      <c r="A13" s="44" t="s">
        <v>102</v>
      </c>
      <c r="B13" s="26" t="s">
        <v>29</v>
      </c>
      <c r="C13" s="41"/>
      <c r="D13" s="21" t="s">
        <v>30</v>
      </c>
      <c r="E13" s="21" t="s">
        <v>31</v>
      </c>
      <c r="F13" s="22" t="s">
        <v>50</v>
      </c>
      <c r="G13" s="49" t="s">
        <v>33</v>
      </c>
      <c r="H13" s="21" t="s">
        <v>34</v>
      </c>
      <c r="I13" s="23" t="s">
        <v>35</v>
      </c>
      <c r="J13" s="24" t="s">
        <v>103</v>
      </c>
      <c r="K13" s="46" t="s">
        <v>91</v>
      </c>
      <c r="L13" s="23" t="s">
        <v>92</v>
      </c>
      <c r="M13" s="25" t="s">
        <v>39</v>
      </c>
      <c r="N13" s="25" t="s">
        <v>40</v>
      </c>
      <c r="O13" s="26" t="s">
        <v>41</v>
      </c>
      <c r="P13" s="49" t="s">
        <v>64</v>
      </c>
      <c r="Q13" s="27">
        <v>26730956</v>
      </c>
      <c r="R13" s="22" t="s">
        <v>43</v>
      </c>
      <c r="S13" s="28" t="s">
        <v>44</v>
      </c>
      <c r="T13" s="29" t="s">
        <v>45</v>
      </c>
      <c r="U13" s="29"/>
      <c r="V13" s="29"/>
      <c r="W13" s="29"/>
      <c r="X13" s="29"/>
      <c r="Y13" s="30"/>
      <c r="Z13" s="23"/>
      <c r="AA13" s="35" t="s">
        <v>56</v>
      </c>
      <c r="AB13" s="36" t="s">
        <v>65</v>
      </c>
    </row>
    <row r="14" spans="1:37" s="20" customFormat="1" ht="19.899999999999999" customHeight="1">
      <c r="A14" s="44" t="s">
        <v>104</v>
      </c>
      <c r="B14" s="26" t="s">
        <v>29</v>
      </c>
      <c r="C14" s="41"/>
      <c r="D14" s="21" t="s">
        <v>30</v>
      </c>
      <c r="E14" s="21" t="s">
        <v>31</v>
      </c>
      <c r="F14" s="22" t="s">
        <v>32</v>
      </c>
      <c r="G14" s="49" t="s">
        <v>33</v>
      </c>
      <c r="H14" s="21" t="s">
        <v>34</v>
      </c>
      <c r="I14" s="23" t="s">
        <v>35</v>
      </c>
      <c r="J14" s="23" t="s">
        <v>105</v>
      </c>
      <c r="K14" s="51" t="s">
        <v>106</v>
      </c>
      <c r="L14" s="23" t="s">
        <v>107</v>
      </c>
      <c r="M14" s="25" t="s">
        <v>39</v>
      </c>
      <c r="N14" s="25" t="s">
        <v>97</v>
      </c>
      <c r="O14" s="26" t="s">
        <v>41</v>
      </c>
      <c r="P14" s="49" t="s">
        <v>64</v>
      </c>
      <c r="Q14" s="27">
        <v>26500000</v>
      </c>
      <c r="R14" s="22" t="s">
        <v>43</v>
      </c>
      <c r="S14" s="28" t="s">
        <v>44</v>
      </c>
      <c r="T14" s="29" t="s">
        <v>45</v>
      </c>
      <c r="U14" s="29"/>
      <c r="V14" s="29"/>
      <c r="W14" s="29"/>
      <c r="X14" s="29"/>
      <c r="Y14" s="30"/>
      <c r="Z14" s="23"/>
      <c r="AA14" s="35" t="s">
        <v>56</v>
      </c>
      <c r="AB14" s="36" t="s">
        <v>108</v>
      </c>
    </row>
    <row r="15" spans="1:37" s="20" customFormat="1" ht="19.899999999999999" customHeight="1">
      <c r="A15" s="44" t="s">
        <v>109</v>
      </c>
      <c r="B15" s="26" t="s">
        <v>29</v>
      </c>
      <c r="C15" s="41"/>
      <c r="D15" s="21" t="s">
        <v>30</v>
      </c>
      <c r="E15" s="21" t="s">
        <v>75</v>
      </c>
      <c r="F15" s="22" t="s">
        <v>50</v>
      </c>
      <c r="G15" s="49" t="s">
        <v>33</v>
      </c>
      <c r="H15" s="21" t="s">
        <v>34</v>
      </c>
      <c r="I15" s="23" t="s">
        <v>35</v>
      </c>
      <c r="J15" s="24" t="s">
        <v>110</v>
      </c>
      <c r="K15" s="46" t="s">
        <v>111</v>
      </c>
      <c r="L15" s="23" t="s">
        <v>112</v>
      </c>
      <c r="M15" s="25" t="s">
        <v>39</v>
      </c>
      <c r="N15" s="25" t="s">
        <v>40</v>
      </c>
      <c r="O15" s="26" t="s">
        <v>41</v>
      </c>
      <c r="P15" s="49" t="s">
        <v>73</v>
      </c>
      <c r="Q15" s="27">
        <v>26020000</v>
      </c>
      <c r="R15" s="22" t="s">
        <v>43</v>
      </c>
      <c r="S15" s="28" t="s">
        <v>44</v>
      </c>
      <c r="T15" s="29" t="s">
        <v>45</v>
      </c>
      <c r="U15" s="29"/>
      <c r="V15" s="29"/>
      <c r="W15" s="29"/>
      <c r="X15" s="29"/>
      <c r="Y15" s="30"/>
      <c r="Z15" s="23"/>
      <c r="AA15" s="35" t="s">
        <v>56</v>
      </c>
      <c r="AB15" s="36" t="s">
        <v>113</v>
      </c>
    </row>
    <row r="16" spans="1:37" s="20" customFormat="1" ht="19.899999999999999" customHeight="1">
      <c r="A16" s="44" t="s">
        <v>114</v>
      </c>
      <c r="B16" s="26" t="s">
        <v>29</v>
      </c>
      <c r="C16" s="41"/>
      <c r="D16" s="21" t="s">
        <v>30</v>
      </c>
      <c r="E16" s="21" t="s">
        <v>31</v>
      </c>
      <c r="F16" s="22" t="s">
        <v>32</v>
      </c>
      <c r="G16" s="49" t="s">
        <v>33</v>
      </c>
      <c r="H16" s="21" t="s">
        <v>34</v>
      </c>
      <c r="I16" s="23" t="s">
        <v>35</v>
      </c>
      <c r="J16" s="23" t="s">
        <v>36</v>
      </c>
      <c r="K16" s="51" t="s">
        <v>115</v>
      </c>
      <c r="L16" s="23" t="s">
        <v>116</v>
      </c>
      <c r="M16" s="25" t="s">
        <v>82</v>
      </c>
      <c r="N16" s="25" t="s">
        <v>83</v>
      </c>
      <c r="O16" s="26" t="s">
        <v>41</v>
      </c>
      <c r="P16" s="49" t="s">
        <v>64</v>
      </c>
      <c r="Q16" s="27">
        <v>24400000</v>
      </c>
      <c r="R16" s="22" t="s">
        <v>43</v>
      </c>
      <c r="S16" s="28" t="s">
        <v>44</v>
      </c>
      <c r="T16" s="29" t="s">
        <v>45</v>
      </c>
      <c r="U16" s="29"/>
      <c r="V16" s="29"/>
      <c r="W16" s="29"/>
      <c r="X16" s="29"/>
      <c r="Y16" s="30"/>
      <c r="Z16" s="23"/>
      <c r="AA16" s="35" t="s">
        <v>47</v>
      </c>
      <c r="AB16" s="36" t="s">
        <v>48</v>
      </c>
    </row>
    <row r="17" spans="1:28" s="20" customFormat="1" ht="19.899999999999999" customHeight="1">
      <c r="A17" s="44" t="s">
        <v>117</v>
      </c>
      <c r="B17" s="26" t="s">
        <v>29</v>
      </c>
      <c r="C17" s="41"/>
      <c r="D17" s="21" t="s">
        <v>30</v>
      </c>
      <c r="E17" s="21" t="s">
        <v>75</v>
      </c>
      <c r="F17" s="22" t="s">
        <v>32</v>
      </c>
      <c r="G17" s="49" t="s">
        <v>33</v>
      </c>
      <c r="H17" s="21" t="s">
        <v>34</v>
      </c>
      <c r="I17" s="23" t="s">
        <v>35</v>
      </c>
      <c r="J17" s="23" t="s">
        <v>118</v>
      </c>
      <c r="K17" s="51" t="s">
        <v>119</v>
      </c>
      <c r="L17" s="23" t="s">
        <v>120</v>
      </c>
      <c r="M17" s="25" t="s">
        <v>54</v>
      </c>
      <c r="N17" s="25" t="s">
        <v>55</v>
      </c>
      <c r="O17" s="26" t="s">
        <v>41</v>
      </c>
      <c r="P17" s="49" t="s">
        <v>64</v>
      </c>
      <c r="Q17" s="27">
        <v>20000000</v>
      </c>
      <c r="R17" s="22" t="s">
        <v>43</v>
      </c>
      <c r="S17" s="28" t="s">
        <v>44</v>
      </c>
      <c r="T17" s="29" t="s">
        <v>45</v>
      </c>
      <c r="U17" s="29"/>
      <c r="V17" s="29"/>
      <c r="W17" s="29"/>
      <c r="X17" s="29"/>
      <c r="Y17" s="30"/>
      <c r="Z17" s="23"/>
      <c r="AA17" s="35" t="s">
        <v>56</v>
      </c>
      <c r="AB17" s="36" t="s">
        <v>57</v>
      </c>
    </row>
    <row r="18" spans="1:28" s="20" customFormat="1" ht="19.899999999999999" customHeight="1">
      <c r="A18" s="44" t="s">
        <v>121</v>
      </c>
      <c r="B18" s="26" t="s">
        <v>29</v>
      </c>
      <c r="C18" s="41"/>
      <c r="D18" s="21" t="s">
        <v>30</v>
      </c>
      <c r="E18" s="21" t="s">
        <v>75</v>
      </c>
      <c r="F18" s="22" t="s">
        <v>50</v>
      </c>
      <c r="G18" s="49" t="s">
        <v>33</v>
      </c>
      <c r="H18" s="21" t="s">
        <v>34</v>
      </c>
      <c r="I18" s="23" t="s">
        <v>35</v>
      </c>
      <c r="J18" s="24" t="s">
        <v>122</v>
      </c>
      <c r="K18" s="46" t="s">
        <v>123</v>
      </c>
      <c r="L18" s="23" t="s">
        <v>124</v>
      </c>
      <c r="M18" s="25" t="s">
        <v>39</v>
      </c>
      <c r="N18" s="25" t="s">
        <v>125</v>
      </c>
      <c r="O18" s="26" t="s">
        <v>41</v>
      </c>
      <c r="P18" s="49" t="s">
        <v>73</v>
      </c>
      <c r="Q18" s="27">
        <v>19360000</v>
      </c>
      <c r="R18" s="22" t="s">
        <v>43</v>
      </c>
      <c r="S18" s="28" t="s">
        <v>44</v>
      </c>
      <c r="T18" s="29" t="s">
        <v>45</v>
      </c>
      <c r="U18" s="29"/>
      <c r="V18" s="29"/>
      <c r="W18" s="29"/>
      <c r="X18" s="29"/>
      <c r="Y18" s="30"/>
      <c r="Z18" s="23"/>
      <c r="AA18" s="35" t="s">
        <v>56</v>
      </c>
      <c r="AB18" s="36" t="s">
        <v>126</v>
      </c>
    </row>
    <row r="19" spans="1:28" s="20" customFormat="1" ht="19.899999999999999" customHeight="1">
      <c r="A19" s="44" t="s">
        <v>127</v>
      </c>
      <c r="B19" s="26" t="s">
        <v>29</v>
      </c>
      <c r="C19" s="41"/>
      <c r="D19" s="21" t="s">
        <v>30</v>
      </c>
      <c r="E19" s="21" t="s">
        <v>31</v>
      </c>
      <c r="F19" s="22" t="s">
        <v>50</v>
      </c>
      <c r="G19" s="49" t="s">
        <v>33</v>
      </c>
      <c r="H19" s="21" t="s">
        <v>34</v>
      </c>
      <c r="I19" s="23" t="s">
        <v>35</v>
      </c>
      <c r="J19" s="24" t="s">
        <v>128</v>
      </c>
      <c r="K19" s="46" t="s">
        <v>129</v>
      </c>
      <c r="L19" s="23" t="s">
        <v>130</v>
      </c>
      <c r="M19" s="25" t="s">
        <v>82</v>
      </c>
      <c r="N19" s="25" t="s">
        <v>83</v>
      </c>
      <c r="O19" s="26" t="s">
        <v>41</v>
      </c>
      <c r="P19" s="49" t="s">
        <v>73</v>
      </c>
      <c r="Q19" s="27">
        <v>17847761</v>
      </c>
      <c r="R19" s="22" t="s">
        <v>43</v>
      </c>
      <c r="S19" s="28" t="s">
        <v>44</v>
      </c>
      <c r="T19" s="29" t="s">
        <v>45</v>
      </c>
      <c r="U19" s="29"/>
      <c r="V19" s="29"/>
      <c r="W19" s="29"/>
      <c r="X19" s="29"/>
      <c r="Y19" s="30"/>
      <c r="Z19" s="23"/>
      <c r="AA19" s="35" t="s">
        <v>56</v>
      </c>
      <c r="AB19" s="36" t="s">
        <v>84</v>
      </c>
    </row>
    <row r="20" spans="1:28" s="20" customFormat="1" ht="19.899999999999999" customHeight="1">
      <c r="A20" s="44" t="s">
        <v>131</v>
      </c>
      <c r="B20" s="26" t="s">
        <v>29</v>
      </c>
      <c r="C20" s="41"/>
      <c r="D20" s="21" t="s">
        <v>30</v>
      </c>
      <c r="E20" s="21" t="s">
        <v>31</v>
      </c>
      <c r="F20" s="22" t="s">
        <v>50</v>
      </c>
      <c r="G20" s="49" t="s">
        <v>33</v>
      </c>
      <c r="H20" s="21" t="s">
        <v>34</v>
      </c>
      <c r="I20" s="23" t="s">
        <v>35</v>
      </c>
      <c r="J20" s="24" t="s">
        <v>51</v>
      </c>
      <c r="K20" s="46" t="s">
        <v>132</v>
      </c>
      <c r="L20" s="23" t="s">
        <v>133</v>
      </c>
      <c r="M20" s="25" t="s">
        <v>54</v>
      </c>
      <c r="N20" s="25" t="s">
        <v>55</v>
      </c>
      <c r="O20" s="26" t="s">
        <v>41</v>
      </c>
      <c r="P20" s="49" t="s">
        <v>73</v>
      </c>
      <c r="Q20" s="27">
        <v>15000000</v>
      </c>
      <c r="R20" s="22" t="s">
        <v>43</v>
      </c>
      <c r="S20" s="28" t="s">
        <v>44</v>
      </c>
      <c r="T20" s="29" t="s">
        <v>45</v>
      </c>
      <c r="U20" s="29"/>
      <c r="V20" s="29"/>
      <c r="W20" s="29"/>
      <c r="X20" s="29"/>
      <c r="Y20" s="30"/>
      <c r="Z20" s="23"/>
      <c r="AA20" s="35" t="s">
        <v>56</v>
      </c>
      <c r="AB20" s="36" t="s">
        <v>57</v>
      </c>
    </row>
    <row r="21" spans="1:28" s="20" customFormat="1" ht="19.899999999999999" customHeight="1">
      <c r="A21" s="44" t="s">
        <v>134</v>
      </c>
      <c r="B21" s="26" t="s">
        <v>29</v>
      </c>
      <c r="C21" s="41"/>
      <c r="D21" s="21" t="s">
        <v>30</v>
      </c>
      <c r="E21" s="21" t="s">
        <v>31</v>
      </c>
      <c r="F21" s="22" t="s">
        <v>50</v>
      </c>
      <c r="G21" s="49" t="s">
        <v>33</v>
      </c>
      <c r="H21" s="21" t="s">
        <v>34</v>
      </c>
      <c r="I21" s="23" t="s">
        <v>35</v>
      </c>
      <c r="J21" s="24" t="s">
        <v>51</v>
      </c>
      <c r="K21" s="46" t="s">
        <v>135</v>
      </c>
      <c r="L21" s="23" t="s">
        <v>136</v>
      </c>
      <c r="M21" s="25" t="s">
        <v>54</v>
      </c>
      <c r="N21" s="25" t="s">
        <v>55</v>
      </c>
      <c r="O21" s="26" t="s">
        <v>41</v>
      </c>
      <c r="P21" s="49" t="s">
        <v>73</v>
      </c>
      <c r="Q21" s="27">
        <v>12925700</v>
      </c>
      <c r="R21" s="22" t="s">
        <v>43</v>
      </c>
      <c r="S21" s="28" t="s">
        <v>44</v>
      </c>
      <c r="T21" s="29" t="s">
        <v>45</v>
      </c>
      <c r="U21" s="29"/>
      <c r="V21" s="29"/>
      <c r="W21" s="29"/>
      <c r="X21" s="29"/>
      <c r="Y21" s="30"/>
      <c r="Z21" s="23"/>
      <c r="AA21" s="35" t="s">
        <v>56</v>
      </c>
      <c r="AB21" s="36" t="s">
        <v>57</v>
      </c>
    </row>
    <row r="22" spans="1:28" s="20" customFormat="1" ht="19.899999999999999" customHeight="1">
      <c r="A22" s="44" t="s">
        <v>137</v>
      </c>
      <c r="B22" s="26" t="s">
        <v>29</v>
      </c>
      <c r="C22" s="41"/>
      <c r="D22" s="21" t="s">
        <v>30</v>
      </c>
      <c r="E22" s="21" t="s">
        <v>75</v>
      </c>
      <c r="F22" s="22" t="s">
        <v>32</v>
      </c>
      <c r="G22" s="49" t="s">
        <v>33</v>
      </c>
      <c r="H22" s="21" t="s">
        <v>34</v>
      </c>
      <c r="I22" s="23" t="s">
        <v>35</v>
      </c>
      <c r="J22" s="23" t="s">
        <v>138</v>
      </c>
      <c r="K22" s="51" t="s">
        <v>139</v>
      </c>
      <c r="L22" s="23" t="s">
        <v>140</v>
      </c>
      <c r="M22" s="25" t="s">
        <v>39</v>
      </c>
      <c r="N22" s="25" t="s">
        <v>97</v>
      </c>
      <c r="O22" s="26" t="s">
        <v>41</v>
      </c>
      <c r="P22" s="49" t="s">
        <v>73</v>
      </c>
      <c r="Q22" s="27">
        <v>12470000</v>
      </c>
      <c r="R22" s="22" t="s">
        <v>43</v>
      </c>
      <c r="S22" s="28" t="s">
        <v>44</v>
      </c>
      <c r="T22" s="29" t="s">
        <v>45</v>
      </c>
      <c r="U22" s="29"/>
      <c r="V22" s="29"/>
      <c r="W22" s="29"/>
      <c r="X22" s="29"/>
      <c r="Y22" s="30"/>
      <c r="Z22" s="23"/>
      <c r="AA22" s="35" t="s">
        <v>56</v>
      </c>
      <c r="AB22" s="36" t="s">
        <v>98</v>
      </c>
    </row>
    <row r="23" spans="1:28" s="20" customFormat="1" ht="19.899999999999999" customHeight="1">
      <c r="A23" s="44" t="s">
        <v>141</v>
      </c>
      <c r="B23" s="26" t="s">
        <v>29</v>
      </c>
      <c r="C23" s="41"/>
      <c r="D23" s="21" t="s">
        <v>30</v>
      </c>
      <c r="E23" s="21" t="s">
        <v>89</v>
      </c>
      <c r="F23" s="22" t="s">
        <v>50</v>
      </c>
      <c r="G23" s="49" t="s">
        <v>33</v>
      </c>
      <c r="H23" s="21" t="s">
        <v>34</v>
      </c>
      <c r="I23" s="23" t="s">
        <v>35</v>
      </c>
      <c r="J23" s="24" t="s">
        <v>142</v>
      </c>
      <c r="K23" s="46" t="s">
        <v>143</v>
      </c>
      <c r="L23" s="23" t="s">
        <v>144</v>
      </c>
      <c r="M23" s="25" t="s">
        <v>39</v>
      </c>
      <c r="N23" s="25" t="s">
        <v>40</v>
      </c>
      <c r="O23" s="26" t="s">
        <v>41</v>
      </c>
      <c r="P23" s="49" t="s">
        <v>73</v>
      </c>
      <c r="Q23" s="27">
        <v>11114700</v>
      </c>
      <c r="R23" s="22" t="s">
        <v>43</v>
      </c>
      <c r="S23" s="28" t="s">
        <v>44</v>
      </c>
      <c r="T23" s="29" t="s">
        <v>45</v>
      </c>
      <c r="U23" s="29"/>
      <c r="V23" s="29"/>
      <c r="W23" s="29"/>
      <c r="X23" s="29"/>
      <c r="Y23" s="30"/>
      <c r="Z23" s="23"/>
      <c r="AA23" s="35" t="s">
        <v>56</v>
      </c>
      <c r="AB23" s="36" t="s">
        <v>65</v>
      </c>
    </row>
    <row r="24" spans="1:28" s="20" customFormat="1" ht="19.899999999999999" customHeight="1">
      <c r="A24" s="44" t="s">
        <v>145</v>
      </c>
      <c r="B24" s="26" t="s">
        <v>29</v>
      </c>
      <c r="C24" s="41"/>
      <c r="D24" s="21" t="s">
        <v>30</v>
      </c>
      <c r="E24" s="21" t="s">
        <v>75</v>
      </c>
      <c r="F24" s="22" t="s">
        <v>50</v>
      </c>
      <c r="G24" s="49" t="s">
        <v>33</v>
      </c>
      <c r="H24" s="21" t="s">
        <v>34</v>
      </c>
      <c r="I24" s="23" t="s">
        <v>35</v>
      </c>
      <c r="J24" s="24" t="s">
        <v>146</v>
      </c>
      <c r="K24" s="46" t="s">
        <v>147</v>
      </c>
      <c r="L24" s="23" t="s">
        <v>148</v>
      </c>
      <c r="M24" s="25" t="s">
        <v>82</v>
      </c>
      <c r="N24" s="25"/>
      <c r="O24" s="26" t="s">
        <v>41</v>
      </c>
      <c r="P24" s="49" t="s">
        <v>64</v>
      </c>
      <c r="Q24" s="27">
        <v>10555610</v>
      </c>
      <c r="R24" s="22" t="s">
        <v>43</v>
      </c>
      <c r="S24" s="28" t="s">
        <v>44</v>
      </c>
      <c r="T24" s="29" t="s">
        <v>45</v>
      </c>
      <c r="U24" s="29"/>
      <c r="V24" s="29"/>
      <c r="W24" s="29"/>
      <c r="X24" s="29"/>
      <c r="Y24" s="30"/>
      <c r="Z24" s="23"/>
      <c r="AA24" s="35" t="s">
        <v>149</v>
      </c>
      <c r="AB24" s="36" t="s">
        <v>150</v>
      </c>
    </row>
    <row r="25" spans="1:28" s="20" customFormat="1" ht="19.899999999999999" customHeight="1">
      <c r="A25" s="44" t="s">
        <v>151</v>
      </c>
      <c r="B25" s="26" t="s">
        <v>29</v>
      </c>
      <c r="C25" s="41"/>
      <c r="D25" s="21" t="s">
        <v>30</v>
      </c>
      <c r="E25" s="21" t="s">
        <v>31</v>
      </c>
      <c r="F25" s="22" t="s">
        <v>32</v>
      </c>
      <c r="G25" s="49" t="s">
        <v>33</v>
      </c>
      <c r="H25" s="21" t="s">
        <v>34</v>
      </c>
      <c r="I25" s="23" t="s">
        <v>35</v>
      </c>
      <c r="J25" s="23" t="s">
        <v>152</v>
      </c>
      <c r="K25" s="51" t="s">
        <v>153</v>
      </c>
      <c r="L25" s="23" t="s">
        <v>154</v>
      </c>
      <c r="M25" s="25" t="s">
        <v>54</v>
      </c>
      <c r="N25" s="25" t="s">
        <v>55</v>
      </c>
      <c r="O25" s="26" t="s">
        <v>41</v>
      </c>
      <c r="P25" s="49" t="s">
        <v>73</v>
      </c>
      <c r="Q25" s="27">
        <v>10000000</v>
      </c>
      <c r="R25" s="22" t="s">
        <v>43</v>
      </c>
      <c r="S25" s="28" t="s">
        <v>44</v>
      </c>
      <c r="T25" s="29" t="s">
        <v>45</v>
      </c>
      <c r="U25" s="29"/>
      <c r="V25" s="29"/>
      <c r="W25" s="29"/>
      <c r="X25" s="29"/>
      <c r="Y25" s="30"/>
      <c r="Z25" s="23"/>
      <c r="AA25" s="35" t="s">
        <v>56</v>
      </c>
      <c r="AB25" s="36" t="s">
        <v>57</v>
      </c>
    </row>
    <row r="26" spans="1:28" s="20" customFormat="1" ht="19.899999999999999" customHeight="1">
      <c r="A26" s="44" t="s">
        <v>155</v>
      </c>
      <c r="B26" s="26" t="s">
        <v>29</v>
      </c>
      <c r="C26" s="41"/>
      <c r="D26" s="21" t="s">
        <v>30</v>
      </c>
      <c r="E26" s="21" t="s">
        <v>156</v>
      </c>
      <c r="F26" s="22" t="s">
        <v>32</v>
      </c>
      <c r="G26" s="49" t="s">
        <v>33</v>
      </c>
      <c r="H26" s="21" t="s">
        <v>34</v>
      </c>
      <c r="I26" s="23" t="s">
        <v>35</v>
      </c>
      <c r="J26" s="23" t="s">
        <v>118</v>
      </c>
      <c r="K26" s="51" t="s">
        <v>157</v>
      </c>
      <c r="L26" s="23" t="s">
        <v>158</v>
      </c>
      <c r="M26" s="25" t="s">
        <v>54</v>
      </c>
      <c r="N26" s="25" t="s">
        <v>55</v>
      </c>
      <c r="O26" s="26" t="s">
        <v>41</v>
      </c>
      <c r="P26" s="49" t="s">
        <v>73</v>
      </c>
      <c r="Q26" s="27">
        <v>9732651</v>
      </c>
      <c r="R26" s="22" t="s">
        <v>43</v>
      </c>
      <c r="S26" s="28" t="s">
        <v>44</v>
      </c>
      <c r="T26" s="29" t="s">
        <v>45</v>
      </c>
      <c r="U26" s="29"/>
      <c r="V26" s="29"/>
      <c r="W26" s="29"/>
      <c r="X26" s="29"/>
      <c r="Y26" s="30"/>
      <c r="Z26" s="23"/>
      <c r="AA26" s="35" t="s">
        <v>56</v>
      </c>
      <c r="AB26" s="36" t="s">
        <v>57</v>
      </c>
    </row>
    <row r="27" spans="1:28" s="20" customFormat="1" ht="19.899999999999999" customHeight="1">
      <c r="A27" s="44" t="s">
        <v>159</v>
      </c>
      <c r="B27" s="26" t="s">
        <v>29</v>
      </c>
      <c r="C27" s="41"/>
      <c r="D27" s="21" t="s">
        <v>30</v>
      </c>
      <c r="E27" s="21" t="s">
        <v>75</v>
      </c>
      <c r="F27" s="22" t="s">
        <v>50</v>
      </c>
      <c r="G27" s="49" t="s">
        <v>33</v>
      </c>
      <c r="H27" s="21" t="s">
        <v>34</v>
      </c>
      <c r="I27" s="23" t="s">
        <v>35</v>
      </c>
      <c r="J27" s="24" t="s">
        <v>160</v>
      </c>
      <c r="K27" s="46" t="s">
        <v>147</v>
      </c>
      <c r="L27" s="23" t="s">
        <v>161</v>
      </c>
      <c r="M27" s="25" t="s">
        <v>39</v>
      </c>
      <c r="N27" s="25"/>
      <c r="O27" s="26" t="s">
        <v>41</v>
      </c>
      <c r="P27" s="49" t="s">
        <v>64</v>
      </c>
      <c r="Q27" s="27">
        <v>9373023</v>
      </c>
      <c r="R27" s="22" t="s">
        <v>43</v>
      </c>
      <c r="S27" s="28" t="s">
        <v>44</v>
      </c>
      <c r="T27" s="29" t="s">
        <v>45</v>
      </c>
      <c r="U27" s="29"/>
      <c r="V27" s="29"/>
      <c r="W27" s="29"/>
      <c r="X27" s="29"/>
      <c r="Y27" s="30"/>
      <c r="Z27" s="23"/>
      <c r="AA27" s="35" t="s">
        <v>162</v>
      </c>
      <c r="AB27" s="36" t="s">
        <v>150</v>
      </c>
    </row>
    <row r="28" spans="1:28" s="20" customFormat="1" ht="19.899999999999999" customHeight="1">
      <c r="A28" s="44" t="s">
        <v>163</v>
      </c>
      <c r="B28" s="26" t="s">
        <v>29</v>
      </c>
      <c r="C28" s="41"/>
      <c r="D28" s="21" t="s">
        <v>30</v>
      </c>
      <c r="E28" s="21" t="s">
        <v>31</v>
      </c>
      <c r="F28" s="22" t="s">
        <v>32</v>
      </c>
      <c r="G28" s="49" t="s">
        <v>33</v>
      </c>
      <c r="H28" s="21" t="s">
        <v>34</v>
      </c>
      <c r="I28" s="23" t="s">
        <v>35</v>
      </c>
      <c r="J28" s="23" t="s">
        <v>36</v>
      </c>
      <c r="K28" s="51" t="s">
        <v>164</v>
      </c>
      <c r="L28" s="23" t="s">
        <v>165</v>
      </c>
      <c r="M28" s="25" t="s">
        <v>54</v>
      </c>
      <c r="N28" s="25" t="s">
        <v>55</v>
      </c>
      <c r="O28" s="26" t="s">
        <v>41</v>
      </c>
      <c r="P28" s="49" t="s">
        <v>73</v>
      </c>
      <c r="Q28" s="27">
        <v>9000000</v>
      </c>
      <c r="R28" s="22" t="s">
        <v>43</v>
      </c>
      <c r="S28" s="28" t="s">
        <v>44</v>
      </c>
      <c r="T28" s="29" t="s">
        <v>45</v>
      </c>
      <c r="U28" s="29"/>
      <c r="V28" s="29"/>
      <c r="W28" s="29"/>
      <c r="X28" s="29"/>
      <c r="Y28" s="30"/>
      <c r="Z28" s="23"/>
      <c r="AA28" s="35" t="s">
        <v>47</v>
      </c>
      <c r="AB28" s="36" t="s">
        <v>48</v>
      </c>
    </row>
    <row r="29" spans="1:28" s="20" customFormat="1" ht="19.899999999999999" customHeight="1">
      <c r="A29" s="44" t="s">
        <v>166</v>
      </c>
      <c r="B29" s="26" t="s">
        <v>29</v>
      </c>
      <c r="C29" s="41"/>
      <c r="D29" s="21" t="s">
        <v>30</v>
      </c>
      <c r="E29" s="21" t="s">
        <v>31</v>
      </c>
      <c r="F29" s="22" t="s">
        <v>32</v>
      </c>
      <c r="G29" s="49" t="s">
        <v>33</v>
      </c>
      <c r="H29" s="21" t="s">
        <v>34</v>
      </c>
      <c r="I29" s="23" t="s">
        <v>35</v>
      </c>
      <c r="J29" s="23" t="s">
        <v>36</v>
      </c>
      <c r="K29" s="51" t="s">
        <v>167</v>
      </c>
      <c r="L29" s="23" t="s">
        <v>168</v>
      </c>
      <c r="M29" s="25" t="s">
        <v>39</v>
      </c>
      <c r="N29" s="25" t="s">
        <v>169</v>
      </c>
      <c r="O29" s="26" t="s">
        <v>41</v>
      </c>
      <c r="P29" s="49" t="s">
        <v>73</v>
      </c>
      <c r="Q29" s="27">
        <v>9000000</v>
      </c>
      <c r="R29" s="22" t="s">
        <v>43</v>
      </c>
      <c r="S29" s="28" t="s">
        <v>44</v>
      </c>
      <c r="T29" s="29" t="s">
        <v>45</v>
      </c>
      <c r="U29" s="29"/>
      <c r="V29" s="29"/>
      <c r="W29" s="29"/>
      <c r="X29" s="29"/>
      <c r="Y29" s="30"/>
      <c r="Z29" s="23"/>
      <c r="AA29" s="35" t="s">
        <v>47</v>
      </c>
      <c r="AB29" s="36" t="s">
        <v>48</v>
      </c>
    </row>
    <row r="30" spans="1:28" s="20" customFormat="1" ht="19.899999999999999" customHeight="1">
      <c r="A30" s="44" t="s">
        <v>170</v>
      </c>
      <c r="B30" s="26" t="s">
        <v>29</v>
      </c>
      <c r="C30" s="41"/>
      <c r="D30" s="21" t="s">
        <v>30</v>
      </c>
      <c r="E30" s="21" t="s">
        <v>31</v>
      </c>
      <c r="F30" s="22" t="s">
        <v>32</v>
      </c>
      <c r="G30" s="49" t="s">
        <v>33</v>
      </c>
      <c r="H30" s="21" t="s">
        <v>34</v>
      </c>
      <c r="I30" s="23" t="s">
        <v>35</v>
      </c>
      <c r="J30" s="23" t="s">
        <v>36</v>
      </c>
      <c r="K30" s="51" t="s">
        <v>171</v>
      </c>
      <c r="L30" s="23" t="s">
        <v>172</v>
      </c>
      <c r="M30" s="25" t="s">
        <v>54</v>
      </c>
      <c r="N30" s="25" t="s">
        <v>55</v>
      </c>
      <c r="O30" s="26" t="s">
        <v>41</v>
      </c>
      <c r="P30" s="49" t="s">
        <v>73</v>
      </c>
      <c r="Q30" s="27">
        <v>9000000</v>
      </c>
      <c r="R30" s="22" t="s">
        <v>43</v>
      </c>
      <c r="S30" s="28" t="s">
        <v>44</v>
      </c>
      <c r="T30" s="29" t="s">
        <v>45</v>
      </c>
      <c r="U30" s="29"/>
      <c r="V30" s="29"/>
      <c r="W30" s="29"/>
      <c r="X30" s="29"/>
      <c r="Y30" s="30"/>
      <c r="Z30" s="23"/>
      <c r="AA30" s="35" t="s">
        <v>47</v>
      </c>
      <c r="AB30" s="36" t="s">
        <v>48</v>
      </c>
    </row>
    <row r="31" spans="1:28" s="20" customFormat="1" ht="19.899999999999999" customHeight="1">
      <c r="A31" s="44" t="s">
        <v>173</v>
      </c>
      <c r="B31" s="26" t="s">
        <v>29</v>
      </c>
      <c r="C31" s="41"/>
      <c r="D31" s="21" t="s">
        <v>30</v>
      </c>
      <c r="E31" s="21" t="s">
        <v>31</v>
      </c>
      <c r="F31" s="22" t="s">
        <v>32</v>
      </c>
      <c r="G31" s="49" t="s">
        <v>33</v>
      </c>
      <c r="H31" s="21" t="s">
        <v>34</v>
      </c>
      <c r="I31" s="23" t="s">
        <v>35</v>
      </c>
      <c r="J31" s="23" t="s">
        <v>36</v>
      </c>
      <c r="K31" s="51" t="s">
        <v>174</v>
      </c>
      <c r="L31" s="23" t="s">
        <v>175</v>
      </c>
      <c r="M31" s="25" t="s">
        <v>39</v>
      </c>
      <c r="N31" s="25" t="s">
        <v>40</v>
      </c>
      <c r="O31" s="26" t="s">
        <v>41</v>
      </c>
      <c r="P31" s="49" t="s">
        <v>73</v>
      </c>
      <c r="Q31" s="27">
        <v>9000000</v>
      </c>
      <c r="R31" s="22" t="s">
        <v>43</v>
      </c>
      <c r="S31" s="28" t="s">
        <v>44</v>
      </c>
      <c r="T31" s="29" t="s">
        <v>45</v>
      </c>
      <c r="U31" s="29"/>
      <c r="V31" s="29"/>
      <c r="W31" s="29"/>
      <c r="X31" s="29"/>
      <c r="Y31" s="30"/>
      <c r="Z31" s="23"/>
      <c r="AA31" s="35" t="s">
        <v>47</v>
      </c>
      <c r="AB31" s="36" t="s">
        <v>48</v>
      </c>
    </row>
    <row r="32" spans="1:28" s="20" customFormat="1" ht="19.899999999999999" customHeight="1">
      <c r="A32" s="44" t="s">
        <v>176</v>
      </c>
      <c r="B32" s="26" t="s">
        <v>29</v>
      </c>
      <c r="C32" s="41"/>
      <c r="D32" s="21" t="s">
        <v>30</v>
      </c>
      <c r="E32" s="21" t="s">
        <v>75</v>
      </c>
      <c r="F32" s="22" t="s">
        <v>50</v>
      </c>
      <c r="G32" s="49" t="s">
        <v>33</v>
      </c>
      <c r="H32" s="21" t="s">
        <v>34</v>
      </c>
      <c r="I32" s="23" t="s">
        <v>35</v>
      </c>
      <c r="J32" s="24" t="s">
        <v>110</v>
      </c>
      <c r="K32" s="46" t="s">
        <v>177</v>
      </c>
      <c r="L32" s="23" t="s">
        <v>178</v>
      </c>
      <c r="M32" s="25" t="s">
        <v>39</v>
      </c>
      <c r="N32" s="25" t="s">
        <v>40</v>
      </c>
      <c r="O32" s="26" t="s">
        <v>41</v>
      </c>
      <c r="P32" s="49" t="s">
        <v>73</v>
      </c>
      <c r="Q32" s="27">
        <v>8550000</v>
      </c>
      <c r="R32" s="22" t="s">
        <v>43</v>
      </c>
      <c r="S32" s="28" t="s">
        <v>44</v>
      </c>
      <c r="T32" s="29" t="s">
        <v>45</v>
      </c>
      <c r="U32" s="29"/>
      <c r="V32" s="29"/>
      <c r="W32" s="29"/>
      <c r="X32" s="29"/>
      <c r="Y32" s="30"/>
      <c r="Z32" s="23"/>
      <c r="AA32" s="35" t="s">
        <v>56</v>
      </c>
      <c r="AB32" s="36" t="s">
        <v>113</v>
      </c>
    </row>
    <row r="33" spans="1:28" s="20" customFormat="1" ht="19.899999999999999" customHeight="1">
      <c r="A33" s="44" t="s">
        <v>179</v>
      </c>
      <c r="B33" s="26" t="s">
        <v>29</v>
      </c>
      <c r="C33" s="41"/>
      <c r="D33" s="21" t="s">
        <v>30</v>
      </c>
      <c r="E33" s="21" t="s">
        <v>75</v>
      </c>
      <c r="F33" s="22" t="s">
        <v>50</v>
      </c>
      <c r="G33" s="49" t="s">
        <v>33</v>
      </c>
      <c r="H33" s="21" t="s">
        <v>34</v>
      </c>
      <c r="I33" s="23" t="s">
        <v>35</v>
      </c>
      <c r="J33" s="24" t="s">
        <v>180</v>
      </c>
      <c r="K33" s="46" t="s">
        <v>181</v>
      </c>
      <c r="L33" s="23" t="s">
        <v>182</v>
      </c>
      <c r="M33" s="25" t="s">
        <v>39</v>
      </c>
      <c r="N33" s="25" t="s">
        <v>97</v>
      </c>
      <c r="O33" s="26" t="s">
        <v>41</v>
      </c>
      <c r="P33" s="49" t="s">
        <v>73</v>
      </c>
      <c r="Q33" s="27">
        <v>8200000</v>
      </c>
      <c r="R33" s="22" t="s">
        <v>43</v>
      </c>
      <c r="S33" s="28" t="s">
        <v>44</v>
      </c>
      <c r="T33" s="29" t="s">
        <v>45</v>
      </c>
      <c r="U33" s="29"/>
      <c r="V33" s="29"/>
      <c r="W33" s="29"/>
      <c r="X33" s="29"/>
      <c r="Y33" s="30"/>
      <c r="Z33" s="23"/>
      <c r="AA33" s="35" t="s">
        <v>56</v>
      </c>
      <c r="AB33" s="36" t="s">
        <v>108</v>
      </c>
    </row>
    <row r="34" spans="1:28" s="20" customFormat="1" ht="19.899999999999999" customHeight="1">
      <c r="A34" s="44" t="s">
        <v>183</v>
      </c>
      <c r="B34" s="26" t="s">
        <v>29</v>
      </c>
      <c r="C34" s="41"/>
      <c r="D34" s="21" t="s">
        <v>30</v>
      </c>
      <c r="E34" s="21" t="s">
        <v>89</v>
      </c>
      <c r="F34" s="22" t="s">
        <v>32</v>
      </c>
      <c r="G34" s="49" t="s">
        <v>33</v>
      </c>
      <c r="H34" s="21" t="s">
        <v>34</v>
      </c>
      <c r="I34" s="23" t="s">
        <v>35</v>
      </c>
      <c r="J34" s="23" t="s">
        <v>128</v>
      </c>
      <c r="K34" s="51" t="s">
        <v>184</v>
      </c>
      <c r="L34" s="23" t="s">
        <v>185</v>
      </c>
      <c r="M34" s="25" t="s">
        <v>82</v>
      </c>
      <c r="N34" s="25" t="s">
        <v>83</v>
      </c>
      <c r="O34" s="26" t="s">
        <v>41</v>
      </c>
      <c r="P34" s="49" t="s">
        <v>73</v>
      </c>
      <c r="Q34" s="27">
        <v>7995632</v>
      </c>
      <c r="R34" s="22" t="s">
        <v>43</v>
      </c>
      <c r="S34" s="28" t="s">
        <v>44</v>
      </c>
      <c r="T34" s="29" t="s">
        <v>45</v>
      </c>
      <c r="U34" s="29"/>
      <c r="V34" s="29"/>
      <c r="W34" s="29"/>
      <c r="X34" s="29"/>
      <c r="Y34" s="30"/>
      <c r="Z34" s="23"/>
      <c r="AA34" s="35" t="s">
        <v>56</v>
      </c>
      <c r="AB34" s="36" t="s">
        <v>84</v>
      </c>
    </row>
    <row r="35" spans="1:28" s="20" customFormat="1" ht="19.899999999999999" customHeight="1">
      <c r="A35" s="44" t="s">
        <v>186</v>
      </c>
      <c r="B35" s="26" t="s">
        <v>29</v>
      </c>
      <c r="C35" s="41"/>
      <c r="D35" s="21" t="s">
        <v>30</v>
      </c>
      <c r="E35" s="21" t="s">
        <v>89</v>
      </c>
      <c r="F35" s="22" t="s">
        <v>50</v>
      </c>
      <c r="G35" s="49" t="s">
        <v>33</v>
      </c>
      <c r="H35" s="21" t="s">
        <v>34</v>
      </c>
      <c r="I35" s="23" t="s">
        <v>35</v>
      </c>
      <c r="J35" s="24" t="s">
        <v>187</v>
      </c>
      <c r="K35" s="46" t="s">
        <v>188</v>
      </c>
      <c r="L35" s="23" t="s">
        <v>92</v>
      </c>
      <c r="M35" s="25" t="s">
        <v>82</v>
      </c>
      <c r="N35" s="25" t="s">
        <v>83</v>
      </c>
      <c r="O35" s="26" t="s">
        <v>41</v>
      </c>
      <c r="P35" s="49" t="s">
        <v>73</v>
      </c>
      <c r="Q35" s="27">
        <v>7247980</v>
      </c>
      <c r="R35" s="22" t="s">
        <v>43</v>
      </c>
      <c r="S35" s="28" t="s">
        <v>44</v>
      </c>
      <c r="T35" s="29" t="s">
        <v>45</v>
      </c>
      <c r="U35" s="29"/>
      <c r="V35" s="29"/>
      <c r="W35" s="29"/>
      <c r="X35" s="29"/>
      <c r="Y35" s="30"/>
      <c r="Z35" s="23"/>
      <c r="AA35" s="35" t="s">
        <v>56</v>
      </c>
      <c r="AB35" s="36" t="s">
        <v>84</v>
      </c>
    </row>
    <row r="36" spans="1:28" s="20" customFormat="1" ht="19.899999999999999" customHeight="1">
      <c r="A36" s="44" t="s">
        <v>189</v>
      </c>
      <c r="B36" s="26" t="s">
        <v>29</v>
      </c>
      <c r="C36" s="41"/>
      <c r="D36" s="21" t="s">
        <v>30</v>
      </c>
      <c r="E36" s="21" t="s">
        <v>75</v>
      </c>
      <c r="F36" s="22" t="s">
        <v>50</v>
      </c>
      <c r="G36" s="49" t="s">
        <v>33</v>
      </c>
      <c r="H36" s="21" t="s">
        <v>34</v>
      </c>
      <c r="I36" s="23" t="s">
        <v>35</v>
      </c>
      <c r="J36" s="24" t="s">
        <v>190</v>
      </c>
      <c r="K36" s="46" t="s">
        <v>111</v>
      </c>
      <c r="L36" s="23" t="s">
        <v>191</v>
      </c>
      <c r="M36" s="25" t="s">
        <v>39</v>
      </c>
      <c r="N36" s="25" t="s">
        <v>40</v>
      </c>
      <c r="O36" s="26" t="s">
        <v>41</v>
      </c>
      <c r="P36" s="49" t="s">
        <v>73</v>
      </c>
      <c r="Q36" s="27">
        <v>6920000</v>
      </c>
      <c r="R36" s="22" t="s">
        <v>43</v>
      </c>
      <c r="S36" s="28" t="s">
        <v>44</v>
      </c>
      <c r="T36" s="29" t="s">
        <v>45</v>
      </c>
      <c r="U36" s="29"/>
      <c r="V36" s="29"/>
      <c r="W36" s="29"/>
      <c r="X36" s="29"/>
      <c r="Y36" s="30"/>
      <c r="Z36" s="23"/>
      <c r="AA36" s="35" t="s">
        <v>56</v>
      </c>
      <c r="AB36" s="36" t="s">
        <v>192</v>
      </c>
    </row>
    <row r="37" spans="1:28" s="20" customFormat="1" ht="19.899999999999999" customHeight="1">
      <c r="A37" s="44" t="s">
        <v>193</v>
      </c>
      <c r="B37" s="26" t="s">
        <v>29</v>
      </c>
      <c r="C37" s="41"/>
      <c r="D37" s="21" t="s">
        <v>30</v>
      </c>
      <c r="E37" s="21" t="s">
        <v>75</v>
      </c>
      <c r="F37" s="22" t="s">
        <v>32</v>
      </c>
      <c r="G37" s="49" t="s">
        <v>33</v>
      </c>
      <c r="H37" s="21" t="s">
        <v>34</v>
      </c>
      <c r="I37" s="23" t="s">
        <v>35</v>
      </c>
      <c r="J37" s="23" t="s">
        <v>110</v>
      </c>
      <c r="K37" s="51" t="s">
        <v>194</v>
      </c>
      <c r="L37" s="23" t="s">
        <v>195</v>
      </c>
      <c r="M37" s="25" t="s">
        <v>39</v>
      </c>
      <c r="N37" s="25" t="s">
        <v>40</v>
      </c>
      <c r="O37" s="26" t="s">
        <v>41</v>
      </c>
      <c r="P37" s="49" t="s">
        <v>73</v>
      </c>
      <c r="Q37" s="27">
        <v>6464000</v>
      </c>
      <c r="R37" s="22" t="s">
        <v>43</v>
      </c>
      <c r="S37" s="28" t="s">
        <v>44</v>
      </c>
      <c r="T37" s="29" t="s">
        <v>45</v>
      </c>
      <c r="U37" s="29"/>
      <c r="V37" s="29"/>
      <c r="W37" s="29"/>
      <c r="X37" s="29"/>
      <c r="Y37" s="30"/>
      <c r="Z37" s="23"/>
      <c r="AA37" s="35" t="s">
        <v>56</v>
      </c>
      <c r="AB37" s="36" t="s">
        <v>113</v>
      </c>
    </row>
    <row r="38" spans="1:28" s="20" customFormat="1" ht="19.899999999999999" customHeight="1">
      <c r="A38" s="44" t="s">
        <v>196</v>
      </c>
      <c r="B38" s="26" t="s">
        <v>29</v>
      </c>
      <c r="C38" s="41"/>
      <c r="D38" s="21" t="s">
        <v>30</v>
      </c>
      <c r="E38" s="21" t="s">
        <v>31</v>
      </c>
      <c r="F38" s="22" t="s">
        <v>50</v>
      </c>
      <c r="G38" s="49" t="s">
        <v>33</v>
      </c>
      <c r="H38" s="21" t="s">
        <v>34</v>
      </c>
      <c r="I38" s="23" t="s">
        <v>35</v>
      </c>
      <c r="J38" s="24" t="s">
        <v>197</v>
      </c>
      <c r="K38" s="46" t="s">
        <v>198</v>
      </c>
      <c r="L38" s="23" t="s">
        <v>199</v>
      </c>
      <c r="M38" s="25" t="s">
        <v>39</v>
      </c>
      <c r="N38" s="25" t="s">
        <v>97</v>
      </c>
      <c r="O38" s="26" t="s">
        <v>41</v>
      </c>
      <c r="P38" s="49" t="s">
        <v>73</v>
      </c>
      <c r="Q38" s="27">
        <v>6400000</v>
      </c>
      <c r="R38" s="22" t="s">
        <v>43</v>
      </c>
      <c r="S38" s="28" t="s">
        <v>44</v>
      </c>
      <c r="T38" s="29" t="s">
        <v>45</v>
      </c>
      <c r="U38" s="29"/>
      <c r="V38" s="29"/>
      <c r="W38" s="29"/>
      <c r="X38" s="29"/>
      <c r="Y38" s="30"/>
      <c r="Z38" s="23"/>
      <c r="AA38" s="35" t="s">
        <v>56</v>
      </c>
      <c r="AB38" s="36" t="s">
        <v>108</v>
      </c>
    </row>
    <row r="39" spans="1:28" s="20" customFormat="1" ht="19.899999999999999" customHeight="1">
      <c r="A39" s="44" t="s">
        <v>200</v>
      </c>
      <c r="B39" s="26" t="s">
        <v>29</v>
      </c>
      <c r="C39" s="41"/>
      <c r="D39" s="21" t="s">
        <v>30</v>
      </c>
      <c r="E39" s="21" t="s">
        <v>31</v>
      </c>
      <c r="F39" s="22" t="s">
        <v>50</v>
      </c>
      <c r="G39" s="49" t="s">
        <v>33</v>
      </c>
      <c r="H39" s="21" t="s">
        <v>34</v>
      </c>
      <c r="I39" s="23" t="s">
        <v>35</v>
      </c>
      <c r="J39" s="24" t="s">
        <v>79</v>
      </c>
      <c r="K39" s="46" t="s">
        <v>201</v>
      </c>
      <c r="L39" s="23" t="s">
        <v>202</v>
      </c>
      <c r="M39" s="25" t="s">
        <v>82</v>
      </c>
      <c r="N39" s="25" t="s">
        <v>83</v>
      </c>
      <c r="O39" s="26" t="s">
        <v>41</v>
      </c>
      <c r="P39" s="49" t="s">
        <v>64</v>
      </c>
      <c r="Q39" s="27">
        <v>6000000</v>
      </c>
      <c r="R39" s="22" t="s">
        <v>43</v>
      </c>
      <c r="S39" s="28" t="s">
        <v>44</v>
      </c>
      <c r="T39" s="29" t="s">
        <v>45</v>
      </c>
      <c r="U39" s="29"/>
      <c r="V39" s="29"/>
      <c r="W39" s="29"/>
      <c r="X39" s="29"/>
      <c r="Y39" s="30"/>
      <c r="Z39" s="23"/>
      <c r="AA39" s="35" t="s">
        <v>56</v>
      </c>
      <c r="AB39" s="36" t="s">
        <v>84</v>
      </c>
    </row>
    <row r="40" spans="1:28" s="20" customFormat="1" ht="19.899999999999999" customHeight="1">
      <c r="A40" s="44" t="s">
        <v>203</v>
      </c>
      <c r="B40" s="26" t="s">
        <v>29</v>
      </c>
      <c r="C40" s="41"/>
      <c r="D40" s="21" t="s">
        <v>30</v>
      </c>
      <c r="E40" s="21" t="s">
        <v>75</v>
      </c>
      <c r="F40" s="22" t="s">
        <v>50</v>
      </c>
      <c r="G40" s="49" t="s">
        <v>33</v>
      </c>
      <c r="H40" s="21" t="s">
        <v>34</v>
      </c>
      <c r="I40" s="23" t="s">
        <v>35</v>
      </c>
      <c r="J40" s="24" t="s">
        <v>94</v>
      </c>
      <c r="K40" s="46" t="s">
        <v>204</v>
      </c>
      <c r="L40" s="23" t="s">
        <v>205</v>
      </c>
      <c r="M40" s="25" t="s">
        <v>39</v>
      </c>
      <c r="N40" s="25" t="s">
        <v>97</v>
      </c>
      <c r="O40" s="26" t="s">
        <v>41</v>
      </c>
      <c r="P40" s="49" t="s">
        <v>73</v>
      </c>
      <c r="Q40" s="27">
        <v>5890000</v>
      </c>
      <c r="R40" s="22" t="s">
        <v>43</v>
      </c>
      <c r="S40" s="28" t="s">
        <v>44</v>
      </c>
      <c r="T40" s="29" t="s">
        <v>45</v>
      </c>
      <c r="U40" s="29"/>
      <c r="V40" s="29"/>
      <c r="W40" s="29"/>
      <c r="X40" s="29"/>
      <c r="Y40" s="30"/>
      <c r="Z40" s="23"/>
      <c r="AA40" s="35" t="s">
        <v>56</v>
      </c>
      <c r="AB40" s="36" t="s">
        <v>98</v>
      </c>
    </row>
    <row r="41" spans="1:28" s="20" customFormat="1" ht="19.899999999999999" customHeight="1">
      <c r="A41" s="44" t="s">
        <v>206</v>
      </c>
      <c r="B41" s="26" t="s">
        <v>29</v>
      </c>
      <c r="C41" s="41"/>
      <c r="D41" s="21" t="s">
        <v>30</v>
      </c>
      <c r="E41" s="21" t="s">
        <v>31</v>
      </c>
      <c r="F41" s="22" t="s">
        <v>32</v>
      </c>
      <c r="G41" s="49" t="s">
        <v>33</v>
      </c>
      <c r="H41" s="21" t="s">
        <v>34</v>
      </c>
      <c r="I41" s="23" t="s">
        <v>35</v>
      </c>
      <c r="J41" s="23" t="s">
        <v>36</v>
      </c>
      <c r="K41" s="51" t="s">
        <v>207</v>
      </c>
      <c r="L41" s="23" t="s">
        <v>208</v>
      </c>
      <c r="M41" s="25" t="s">
        <v>54</v>
      </c>
      <c r="N41" s="25" t="s">
        <v>209</v>
      </c>
      <c r="O41" s="26" t="s">
        <v>41</v>
      </c>
      <c r="P41" s="49" t="s">
        <v>73</v>
      </c>
      <c r="Q41" s="27">
        <v>5800000</v>
      </c>
      <c r="R41" s="22" t="s">
        <v>43</v>
      </c>
      <c r="S41" s="28" t="s">
        <v>44</v>
      </c>
      <c r="T41" s="29" t="s">
        <v>45</v>
      </c>
      <c r="U41" s="29"/>
      <c r="V41" s="29"/>
      <c r="W41" s="29"/>
      <c r="X41" s="29"/>
      <c r="Y41" s="30"/>
      <c r="Z41" s="23"/>
      <c r="AA41" s="35" t="s">
        <v>47</v>
      </c>
      <c r="AB41" s="36" t="s">
        <v>48</v>
      </c>
    </row>
    <row r="42" spans="1:28" s="20" customFormat="1" ht="19.899999999999999" customHeight="1">
      <c r="A42" s="44" t="s">
        <v>210</v>
      </c>
      <c r="B42" s="26" t="s">
        <v>29</v>
      </c>
      <c r="C42" s="41"/>
      <c r="D42" s="21" t="s">
        <v>30</v>
      </c>
      <c r="E42" s="21" t="s">
        <v>31</v>
      </c>
      <c r="F42" s="22" t="s">
        <v>50</v>
      </c>
      <c r="G42" s="49" t="s">
        <v>33</v>
      </c>
      <c r="H42" s="21" t="s">
        <v>34</v>
      </c>
      <c r="I42" s="23" t="s">
        <v>35</v>
      </c>
      <c r="J42" s="24" t="s">
        <v>211</v>
      </c>
      <c r="K42" s="46" t="s">
        <v>212</v>
      </c>
      <c r="L42" s="23" t="s">
        <v>213</v>
      </c>
      <c r="M42" s="25" t="s">
        <v>214</v>
      </c>
      <c r="N42" s="25"/>
      <c r="O42" s="26" t="s">
        <v>41</v>
      </c>
      <c r="P42" s="49" t="s">
        <v>64</v>
      </c>
      <c r="Q42" s="27">
        <v>5035747</v>
      </c>
      <c r="R42" s="22" t="s">
        <v>43</v>
      </c>
      <c r="S42" s="28" t="s">
        <v>44</v>
      </c>
      <c r="T42" s="29" t="s">
        <v>45</v>
      </c>
      <c r="U42" s="29"/>
      <c r="V42" s="29"/>
      <c r="W42" s="29"/>
      <c r="X42" s="29"/>
      <c r="Y42" s="30"/>
      <c r="Z42" s="23"/>
      <c r="AA42" s="35" t="s">
        <v>215</v>
      </c>
      <c r="AB42" s="36" t="s">
        <v>150</v>
      </c>
    </row>
    <row r="43" spans="1:28" s="20" customFormat="1" ht="19.899999999999999" customHeight="1">
      <c r="A43" s="44" t="s">
        <v>216</v>
      </c>
      <c r="B43" s="26" t="s">
        <v>29</v>
      </c>
      <c r="C43" s="41"/>
      <c r="D43" s="21" t="s">
        <v>30</v>
      </c>
      <c r="E43" s="21" t="s">
        <v>75</v>
      </c>
      <c r="F43" s="22" t="s">
        <v>50</v>
      </c>
      <c r="G43" s="49" t="s">
        <v>33</v>
      </c>
      <c r="H43" s="21" t="s">
        <v>34</v>
      </c>
      <c r="I43" s="23" t="s">
        <v>35</v>
      </c>
      <c r="J43" s="24" t="s">
        <v>217</v>
      </c>
      <c r="K43" s="46" t="s">
        <v>218</v>
      </c>
      <c r="L43" s="23" t="s">
        <v>219</v>
      </c>
      <c r="M43" s="25" t="s">
        <v>54</v>
      </c>
      <c r="N43" s="25" t="s">
        <v>55</v>
      </c>
      <c r="O43" s="26" t="s">
        <v>41</v>
      </c>
      <c r="P43" s="49" t="s">
        <v>73</v>
      </c>
      <c r="Q43" s="27">
        <v>5000000</v>
      </c>
      <c r="R43" s="22" t="s">
        <v>43</v>
      </c>
      <c r="S43" s="28" t="s">
        <v>44</v>
      </c>
      <c r="T43" s="29" t="s">
        <v>45</v>
      </c>
      <c r="U43" s="29"/>
      <c r="V43" s="29"/>
      <c r="W43" s="29"/>
      <c r="X43" s="29"/>
      <c r="Y43" s="30"/>
      <c r="Z43" s="23"/>
      <c r="AA43" s="35" t="s">
        <v>56</v>
      </c>
      <c r="AB43" s="36" t="s">
        <v>57</v>
      </c>
    </row>
    <row r="44" spans="1:28" s="20" customFormat="1" ht="19.899999999999999" customHeight="1">
      <c r="A44" s="44" t="s">
        <v>220</v>
      </c>
      <c r="B44" s="26" t="s">
        <v>29</v>
      </c>
      <c r="C44" s="41"/>
      <c r="D44" s="21" t="s">
        <v>30</v>
      </c>
      <c r="E44" s="21" t="s">
        <v>75</v>
      </c>
      <c r="F44" s="22" t="s">
        <v>50</v>
      </c>
      <c r="G44" s="49" t="s">
        <v>33</v>
      </c>
      <c r="H44" s="21" t="s">
        <v>34</v>
      </c>
      <c r="I44" s="23" t="s">
        <v>35</v>
      </c>
      <c r="J44" s="24" t="s">
        <v>221</v>
      </c>
      <c r="K44" s="46" t="s">
        <v>177</v>
      </c>
      <c r="L44" s="23" t="s">
        <v>178</v>
      </c>
      <c r="M44" s="25" t="s">
        <v>39</v>
      </c>
      <c r="N44" s="25" t="s">
        <v>97</v>
      </c>
      <c r="O44" s="26" t="s">
        <v>41</v>
      </c>
      <c r="P44" s="49" t="s">
        <v>73</v>
      </c>
      <c r="Q44" s="27">
        <v>4500000</v>
      </c>
      <c r="R44" s="22" t="s">
        <v>43</v>
      </c>
      <c r="S44" s="28" t="s">
        <v>44</v>
      </c>
      <c r="T44" s="29" t="s">
        <v>45</v>
      </c>
      <c r="U44" s="29"/>
      <c r="V44" s="29"/>
      <c r="W44" s="29"/>
      <c r="X44" s="29"/>
      <c r="Y44" s="30"/>
      <c r="Z44" s="23"/>
      <c r="AA44" s="35" t="s">
        <v>56</v>
      </c>
      <c r="AB44" s="36" t="s">
        <v>108</v>
      </c>
    </row>
    <row r="45" spans="1:28" s="20" customFormat="1" ht="19.899999999999999" customHeight="1">
      <c r="A45" s="44" t="s">
        <v>222</v>
      </c>
      <c r="B45" s="26" t="s">
        <v>29</v>
      </c>
      <c r="C45" s="41"/>
      <c r="D45" s="21" t="s">
        <v>30</v>
      </c>
      <c r="E45" s="21" t="s">
        <v>75</v>
      </c>
      <c r="F45" s="22" t="s">
        <v>50</v>
      </c>
      <c r="G45" s="49" t="s">
        <v>33</v>
      </c>
      <c r="H45" s="21" t="s">
        <v>34</v>
      </c>
      <c r="I45" s="23" t="s">
        <v>35</v>
      </c>
      <c r="J45" s="24" t="s">
        <v>223</v>
      </c>
      <c r="K45" s="46" t="s">
        <v>218</v>
      </c>
      <c r="L45" s="23" t="s">
        <v>224</v>
      </c>
      <c r="M45" s="25" t="s">
        <v>82</v>
      </c>
      <c r="N45" s="25" t="s">
        <v>83</v>
      </c>
      <c r="O45" s="26" t="s">
        <v>41</v>
      </c>
      <c r="P45" s="49" t="s">
        <v>73</v>
      </c>
      <c r="Q45" s="27">
        <v>4027000</v>
      </c>
      <c r="R45" s="22" t="s">
        <v>43</v>
      </c>
      <c r="S45" s="28" t="s">
        <v>44</v>
      </c>
      <c r="T45" s="29" t="s">
        <v>45</v>
      </c>
      <c r="U45" s="29"/>
      <c r="V45" s="29"/>
      <c r="W45" s="29"/>
      <c r="X45" s="29"/>
      <c r="Y45" s="30"/>
      <c r="Z45" s="23"/>
      <c r="AA45" s="35" t="s">
        <v>56</v>
      </c>
      <c r="AB45" s="36" t="s">
        <v>84</v>
      </c>
    </row>
    <row r="46" spans="1:28" s="20" customFormat="1" ht="19.899999999999999" customHeight="1">
      <c r="A46" s="44" t="s">
        <v>225</v>
      </c>
      <c r="B46" s="26" t="s">
        <v>29</v>
      </c>
      <c r="C46" s="41"/>
      <c r="D46" s="21" t="s">
        <v>30</v>
      </c>
      <c r="E46" s="21" t="s">
        <v>75</v>
      </c>
      <c r="F46" s="22" t="s">
        <v>32</v>
      </c>
      <c r="G46" s="49" t="s">
        <v>33</v>
      </c>
      <c r="H46" s="21" t="s">
        <v>34</v>
      </c>
      <c r="I46" s="23" t="s">
        <v>35</v>
      </c>
      <c r="J46" s="23" t="s">
        <v>226</v>
      </c>
      <c r="K46" s="51" t="s">
        <v>227</v>
      </c>
      <c r="L46" s="23" t="s">
        <v>228</v>
      </c>
      <c r="M46" s="25" t="s">
        <v>54</v>
      </c>
      <c r="N46" s="25" t="s">
        <v>55</v>
      </c>
      <c r="O46" s="26" t="s">
        <v>41</v>
      </c>
      <c r="P46" s="49" t="s">
        <v>73</v>
      </c>
      <c r="Q46" s="27">
        <v>3620000</v>
      </c>
      <c r="R46" s="22" t="s">
        <v>43</v>
      </c>
      <c r="S46" s="28" t="s">
        <v>44</v>
      </c>
      <c r="T46" s="29" t="s">
        <v>45</v>
      </c>
      <c r="U46" s="29"/>
      <c r="V46" s="29"/>
      <c r="W46" s="29"/>
      <c r="X46" s="29"/>
      <c r="Y46" s="30"/>
      <c r="Z46" s="23"/>
      <c r="AA46" s="35" t="s">
        <v>56</v>
      </c>
      <c r="AB46" s="36" t="s">
        <v>229</v>
      </c>
    </row>
    <row r="47" spans="1:28" s="20" customFormat="1" ht="19.899999999999999" customHeight="1">
      <c r="A47" s="44" t="s">
        <v>230</v>
      </c>
      <c r="B47" s="26" t="s">
        <v>29</v>
      </c>
      <c r="C47" s="41"/>
      <c r="D47" s="21" t="s">
        <v>30</v>
      </c>
      <c r="E47" s="21" t="s">
        <v>31</v>
      </c>
      <c r="F47" s="22" t="s">
        <v>50</v>
      </c>
      <c r="G47" s="49" t="s">
        <v>33</v>
      </c>
      <c r="H47" s="21" t="s">
        <v>34</v>
      </c>
      <c r="I47" s="23" t="s">
        <v>35</v>
      </c>
      <c r="J47" s="24" t="s">
        <v>231</v>
      </c>
      <c r="K47" s="46" t="s">
        <v>232</v>
      </c>
      <c r="L47" s="23" t="s">
        <v>233</v>
      </c>
      <c r="M47" s="25" t="s">
        <v>39</v>
      </c>
      <c r="N47" s="25" t="s">
        <v>97</v>
      </c>
      <c r="O47" s="26" t="s">
        <v>41</v>
      </c>
      <c r="P47" s="49" t="s">
        <v>73</v>
      </c>
      <c r="Q47" s="27">
        <v>3500000</v>
      </c>
      <c r="R47" s="22" t="s">
        <v>43</v>
      </c>
      <c r="S47" s="28" t="s">
        <v>44</v>
      </c>
      <c r="T47" s="29" t="s">
        <v>45</v>
      </c>
      <c r="U47" s="29"/>
      <c r="V47" s="29"/>
      <c r="W47" s="29"/>
      <c r="X47" s="29"/>
      <c r="Y47" s="30"/>
      <c r="Z47" s="23"/>
      <c r="AA47" s="35" t="s">
        <v>56</v>
      </c>
      <c r="AB47" s="36" t="s">
        <v>108</v>
      </c>
    </row>
    <row r="48" spans="1:28" s="20" customFormat="1" ht="19.899999999999999" customHeight="1">
      <c r="A48" s="44" t="s">
        <v>234</v>
      </c>
      <c r="B48" s="26" t="s">
        <v>29</v>
      </c>
      <c r="C48" s="41"/>
      <c r="D48" s="21" t="s">
        <v>30</v>
      </c>
      <c r="E48" s="21" t="s">
        <v>75</v>
      </c>
      <c r="F48" s="22" t="s">
        <v>50</v>
      </c>
      <c r="G48" s="49" t="s">
        <v>33</v>
      </c>
      <c r="H48" s="21" t="s">
        <v>34</v>
      </c>
      <c r="I48" s="23" t="s">
        <v>35</v>
      </c>
      <c r="J48" s="24" t="s">
        <v>235</v>
      </c>
      <c r="K48" s="46" t="s">
        <v>147</v>
      </c>
      <c r="L48" s="23" t="s">
        <v>236</v>
      </c>
      <c r="M48" s="25" t="s">
        <v>214</v>
      </c>
      <c r="N48" s="25"/>
      <c r="O48" s="26" t="s">
        <v>41</v>
      </c>
      <c r="P48" s="49" t="s">
        <v>64</v>
      </c>
      <c r="Q48" s="27">
        <v>3390672</v>
      </c>
      <c r="R48" s="22" t="s">
        <v>43</v>
      </c>
      <c r="S48" s="28" t="s">
        <v>44</v>
      </c>
      <c r="T48" s="29" t="s">
        <v>45</v>
      </c>
      <c r="U48" s="29"/>
      <c r="V48" s="29"/>
      <c r="W48" s="29"/>
      <c r="X48" s="29"/>
      <c r="Y48" s="30"/>
      <c r="Z48" s="23"/>
      <c r="AA48" s="35" t="s">
        <v>215</v>
      </c>
      <c r="AB48" s="36" t="s">
        <v>150</v>
      </c>
    </row>
    <row r="49" spans="1:28" s="20" customFormat="1" ht="19.899999999999999" customHeight="1">
      <c r="A49" s="44" t="s">
        <v>237</v>
      </c>
      <c r="B49" s="26" t="s">
        <v>29</v>
      </c>
      <c r="C49" s="41"/>
      <c r="D49" s="21" t="s">
        <v>30</v>
      </c>
      <c r="E49" s="21" t="s">
        <v>75</v>
      </c>
      <c r="F49" s="22" t="s">
        <v>32</v>
      </c>
      <c r="G49" s="49" t="s">
        <v>33</v>
      </c>
      <c r="H49" s="21" t="s">
        <v>34</v>
      </c>
      <c r="I49" s="23" t="s">
        <v>35</v>
      </c>
      <c r="J49" s="23" t="s">
        <v>122</v>
      </c>
      <c r="K49" s="51" t="s">
        <v>238</v>
      </c>
      <c r="L49" s="23" t="s">
        <v>239</v>
      </c>
      <c r="M49" s="25" t="s">
        <v>39</v>
      </c>
      <c r="N49" s="25" t="s">
        <v>125</v>
      </c>
      <c r="O49" s="26" t="s">
        <v>41</v>
      </c>
      <c r="P49" s="49" t="s">
        <v>73</v>
      </c>
      <c r="Q49" s="27">
        <v>3380000</v>
      </c>
      <c r="R49" s="22" t="s">
        <v>43</v>
      </c>
      <c r="S49" s="28" t="s">
        <v>44</v>
      </c>
      <c r="T49" s="29" t="s">
        <v>45</v>
      </c>
      <c r="U49" s="29"/>
      <c r="V49" s="29"/>
      <c r="W49" s="29"/>
      <c r="X49" s="29"/>
      <c r="Y49" s="30"/>
      <c r="Z49" s="23"/>
      <c r="AA49" s="35" t="s">
        <v>56</v>
      </c>
      <c r="AB49" s="36" t="s">
        <v>126</v>
      </c>
    </row>
    <row r="50" spans="1:28" s="20" customFormat="1" ht="19.899999999999999" customHeight="1">
      <c r="A50" s="44" t="s">
        <v>240</v>
      </c>
      <c r="B50" s="26" t="s">
        <v>29</v>
      </c>
      <c r="C50" s="41"/>
      <c r="D50" s="21" t="s">
        <v>30</v>
      </c>
      <c r="E50" s="21" t="s">
        <v>75</v>
      </c>
      <c r="F50" s="22" t="s">
        <v>32</v>
      </c>
      <c r="G50" s="49" t="s">
        <v>33</v>
      </c>
      <c r="H50" s="21" t="s">
        <v>34</v>
      </c>
      <c r="I50" s="23" t="s">
        <v>35</v>
      </c>
      <c r="J50" s="23" t="s">
        <v>180</v>
      </c>
      <c r="K50" s="51" t="s">
        <v>241</v>
      </c>
      <c r="L50" s="23" t="s">
        <v>242</v>
      </c>
      <c r="M50" s="25" t="s">
        <v>39</v>
      </c>
      <c r="N50" s="25" t="s">
        <v>97</v>
      </c>
      <c r="O50" s="26" t="s">
        <v>41</v>
      </c>
      <c r="P50" s="49" t="s">
        <v>73</v>
      </c>
      <c r="Q50" s="27">
        <v>3200000</v>
      </c>
      <c r="R50" s="22" t="s">
        <v>43</v>
      </c>
      <c r="S50" s="28" t="s">
        <v>44</v>
      </c>
      <c r="T50" s="29" t="s">
        <v>45</v>
      </c>
      <c r="U50" s="29"/>
      <c r="V50" s="29"/>
      <c r="W50" s="29"/>
      <c r="X50" s="29"/>
      <c r="Y50" s="30"/>
      <c r="Z50" s="23"/>
      <c r="AA50" s="35" t="s">
        <v>56</v>
      </c>
      <c r="AB50" s="36" t="s">
        <v>108</v>
      </c>
    </row>
    <row r="51" spans="1:28" s="20" customFormat="1" ht="19.899999999999999" customHeight="1">
      <c r="A51" s="44" t="s">
        <v>243</v>
      </c>
      <c r="B51" s="26" t="s">
        <v>29</v>
      </c>
      <c r="C51" s="41"/>
      <c r="D51" s="21" t="s">
        <v>30</v>
      </c>
      <c r="E51" s="21" t="s">
        <v>31</v>
      </c>
      <c r="F51" s="22" t="s">
        <v>32</v>
      </c>
      <c r="G51" s="49" t="s">
        <v>33</v>
      </c>
      <c r="H51" s="21" t="s">
        <v>34</v>
      </c>
      <c r="I51" s="23" t="s">
        <v>35</v>
      </c>
      <c r="J51" s="23" t="s">
        <v>244</v>
      </c>
      <c r="K51" s="51" t="s">
        <v>245</v>
      </c>
      <c r="L51" s="23" t="s">
        <v>246</v>
      </c>
      <c r="M51" s="25" t="s">
        <v>82</v>
      </c>
      <c r="N51" s="25" t="s">
        <v>83</v>
      </c>
      <c r="O51" s="26" t="s">
        <v>41</v>
      </c>
      <c r="P51" s="49" t="s">
        <v>64</v>
      </c>
      <c r="Q51" s="27">
        <v>2380000</v>
      </c>
      <c r="R51" s="22" t="s">
        <v>43</v>
      </c>
      <c r="S51" s="28" t="s">
        <v>44</v>
      </c>
      <c r="T51" s="29" t="s">
        <v>45</v>
      </c>
      <c r="U51" s="29"/>
      <c r="V51" s="29"/>
      <c r="W51" s="29"/>
      <c r="X51" s="29"/>
      <c r="Y51" s="30"/>
      <c r="Z51" s="23"/>
      <c r="AA51" s="35" t="s">
        <v>56</v>
      </c>
      <c r="AB51" s="36" t="s">
        <v>84</v>
      </c>
    </row>
    <row r="52" spans="1:28" s="20" customFormat="1" ht="19.899999999999999" customHeight="1">
      <c r="A52" s="44" t="s">
        <v>247</v>
      </c>
      <c r="B52" s="26" t="s">
        <v>29</v>
      </c>
      <c r="C52" s="41"/>
      <c r="D52" s="21" t="s">
        <v>30</v>
      </c>
      <c r="E52" s="21" t="s">
        <v>31</v>
      </c>
      <c r="F52" s="22" t="s">
        <v>32</v>
      </c>
      <c r="G52" s="49" t="s">
        <v>33</v>
      </c>
      <c r="H52" s="21" t="s">
        <v>34</v>
      </c>
      <c r="I52" s="23" t="s">
        <v>35</v>
      </c>
      <c r="J52" s="23" t="s">
        <v>226</v>
      </c>
      <c r="K52" s="51" t="s">
        <v>248</v>
      </c>
      <c r="L52" s="23" t="s">
        <v>249</v>
      </c>
      <c r="M52" s="25" t="s">
        <v>54</v>
      </c>
      <c r="N52" s="25" t="s">
        <v>55</v>
      </c>
      <c r="O52" s="26" t="s">
        <v>41</v>
      </c>
      <c r="P52" s="49" t="s">
        <v>73</v>
      </c>
      <c r="Q52" s="27">
        <v>2250000</v>
      </c>
      <c r="R52" s="22" t="s">
        <v>43</v>
      </c>
      <c r="S52" s="28" t="s">
        <v>44</v>
      </c>
      <c r="T52" s="29" t="s">
        <v>45</v>
      </c>
      <c r="U52" s="29"/>
      <c r="V52" s="29"/>
      <c r="W52" s="29"/>
      <c r="X52" s="29"/>
      <c r="Y52" s="30"/>
      <c r="Z52" s="23"/>
      <c r="AA52" s="35" t="s">
        <v>56</v>
      </c>
      <c r="AB52" s="36" t="s">
        <v>229</v>
      </c>
    </row>
    <row r="53" spans="1:28" s="20" customFormat="1" ht="19.899999999999999" customHeight="1">
      <c r="A53" s="44" t="s">
        <v>250</v>
      </c>
      <c r="B53" s="26" t="s">
        <v>29</v>
      </c>
      <c r="C53" s="41"/>
      <c r="D53" s="21" t="s">
        <v>30</v>
      </c>
      <c r="E53" s="21" t="s">
        <v>75</v>
      </c>
      <c r="F53" s="22" t="s">
        <v>50</v>
      </c>
      <c r="G53" s="49" t="s">
        <v>33</v>
      </c>
      <c r="H53" s="21" t="s">
        <v>34</v>
      </c>
      <c r="I53" s="23" t="s">
        <v>35</v>
      </c>
      <c r="J53" s="24" t="s">
        <v>190</v>
      </c>
      <c r="K53" s="46" t="s">
        <v>177</v>
      </c>
      <c r="L53" s="23" t="s">
        <v>178</v>
      </c>
      <c r="M53" s="25" t="s">
        <v>39</v>
      </c>
      <c r="N53" s="25" t="s">
        <v>40</v>
      </c>
      <c r="O53" s="26" t="s">
        <v>41</v>
      </c>
      <c r="P53" s="49" t="s">
        <v>73</v>
      </c>
      <c r="Q53" s="27">
        <v>2180000</v>
      </c>
      <c r="R53" s="22" t="s">
        <v>43</v>
      </c>
      <c r="S53" s="28" t="s">
        <v>44</v>
      </c>
      <c r="T53" s="29" t="s">
        <v>45</v>
      </c>
      <c r="U53" s="29"/>
      <c r="V53" s="29"/>
      <c r="W53" s="29"/>
      <c r="X53" s="29"/>
      <c r="Y53" s="30"/>
      <c r="Z53" s="23"/>
      <c r="AA53" s="35" t="s">
        <v>56</v>
      </c>
      <c r="AB53" s="36" t="s">
        <v>192</v>
      </c>
    </row>
    <row r="54" spans="1:28" s="20" customFormat="1" ht="19.899999999999999" customHeight="1">
      <c r="A54" s="44" t="s">
        <v>251</v>
      </c>
      <c r="B54" s="26" t="s">
        <v>29</v>
      </c>
      <c r="C54" s="41"/>
      <c r="D54" s="21" t="s">
        <v>30</v>
      </c>
      <c r="E54" s="21" t="s">
        <v>89</v>
      </c>
      <c r="F54" s="22" t="s">
        <v>50</v>
      </c>
      <c r="G54" s="49" t="s">
        <v>33</v>
      </c>
      <c r="H54" s="21" t="s">
        <v>34</v>
      </c>
      <c r="I54" s="23" t="s">
        <v>35</v>
      </c>
      <c r="J54" s="24" t="s">
        <v>252</v>
      </c>
      <c r="K54" s="46" t="s">
        <v>253</v>
      </c>
      <c r="L54" s="23" t="s">
        <v>254</v>
      </c>
      <c r="M54" s="25" t="s">
        <v>54</v>
      </c>
      <c r="N54" s="25" t="s">
        <v>55</v>
      </c>
      <c r="O54" s="26" t="s">
        <v>41</v>
      </c>
      <c r="P54" s="49" t="s">
        <v>73</v>
      </c>
      <c r="Q54" s="27">
        <v>1620000</v>
      </c>
      <c r="R54" s="22" t="s">
        <v>43</v>
      </c>
      <c r="S54" s="28" t="s">
        <v>44</v>
      </c>
      <c r="T54" s="29" t="s">
        <v>45</v>
      </c>
      <c r="U54" s="29"/>
      <c r="V54" s="29"/>
      <c r="W54" s="29"/>
      <c r="X54" s="29"/>
      <c r="Y54" s="30"/>
      <c r="Z54" s="23"/>
      <c r="AA54" s="35" t="s">
        <v>56</v>
      </c>
      <c r="AB54" s="36" t="s">
        <v>255</v>
      </c>
    </row>
    <row r="55" spans="1:28" s="20" customFormat="1" ht="19.899999999999999" customHeight="1">
      <c r="A55" s="44" t="s">
        <v>256</v>
      </c>
      <c r="B55" s="26" t="s">
        <v>29</v>
      </c>
      <c r="C55" s="41"/>
      <c r="D55" s="21" t="s">
        <v>30</v>
      </c>
      <c r="E55" s="21" t="s">
        <v>31</v>
      </c>
      <c r="F55" s="22" t="s">
        <v>32</v>
      </c>
      <c r="G55" s="49" t="s">
        <v>33</v>
      </c>
      <c r="H55" s="21" t="s">
        <v>34</v>
      </c>
      <c r="I55" s="23" t="s">
        <v>35</v>
      </c>
      <c r="J55" s="23" t="s">
        <v>257</v>
      </c>
      <c r="K55" s="51" t="s">
        <v>258</v>
      </c>
      <c r="L55" s="23" t="s">
        <v>259</v>
      </c>
      <c r="M55" s="25" t="s">
        <v>54</v>
      </c>
      <c r="N55" s="25" t="s">
        <v>55</v>
      </c>
      <c r="O55" s="26" t="s">
        <v>41</v>
      </c>
      <c r="P55" s="49" t="s">
        <v>73</v>
      </c>
      <c r="Q55" s="27">
        <v>1340000</v>
      </c>
      <c r="R55" s="22" t="s">
        <v>43</v>
      </c>
      <c r="S55" s="28" t="s">
        <v>44</v>
      </c>
      <c r="T55" s="29" t="s">
        <v>45</v>
      </c>
      <c r="U55" s="29"/>
      <c r="V55" s="29"/>
      <c r="W55" s="29"/>
      <c r="X55" s="29"/>
      <c r="Y55" s="30"/>
      <c r="Z55" s="23"/>
      <c r="AA55" s="35" t="s">
        <v>56</v>
      </c>
      <c r="AB55" s="36" t="s">
        <v>255</v>
      </c>
    </row>
    <row r="56" spans="1:28" s="20" customFormat="1" ht="19.899999999999999" customHeight="1">
      <c r="A56" s="44" t="s">
        <v>260</v>
      </c>
      <c r="B56" s="26" t="s">
        <v>29</v>
      </c>
      <c r="C56" s="41"/>
      <c r="D56" s="21" t="s">
        <v>30</v>
      </c>
      <c r="E56" s="21" t="s">
        <v>75</v>
      </c>
      <c r="F56" s="22" t="s">
        <v>32</v>
      </c>
      <c r="G56" s="49" t="s">
        <v>33</v>
      </c>
      <c r="H56" s="21" t="s">
        <v>34</v>
      </c>
      <c r="I56" s="23" t="s">
        <v>35</v>
      </c>
      <c r="J56" s="23" t="s">
        <v>110</v>
      </c>
      <c r="K56" s="51" t="s">
        <v>261</v>
      </c>
      <c r="L56" s="23" t="s">
        <v>239</v>
      </c>
      <c r="M56" s="25" t="s">
        <v>39</v>
      </c>
      <c r="N56" s="25" t="s">
        <v>40</v>
      </c>
      <c r="O56" s="26" t="s">
        <v>41</v>
      </c>
      <c r="P56" s="49" t="s">
        <v>73</v>
      </c>
      <c r="Q56" s="27">
        <v>1340000</v>
      </c>
      <c r="R56" s="22" t="s">
        <v>43</v>
      </c>
      <c r="S56" s="28" t="s">
        <v>44</v>
      </c>
      <c r="T56" s="29" t="s">
        <v>45</v>
      </c>
      <c r="U56" s="29"/>
      <c r="V56" s="29"/>
      <c r="W56" s="29"/>
      <c r="X56" s="29"/>
      <c r="Y56" s="30"/>
      <c r="Z56" s="23"/>
      <c r="AA56" s="35" t="s">
        <v>56</v>
      </c>
      <c r="AB56" s="36" t="s">
        <v>113</v>
      </c>
    </row>
    <row r="57" spans="1:28" s="20" customFormat="1" ht="19.899999999999999" customHeight="1">
      <c r="A57" s="44" t="s">
        <v>262</v>
      </c>
      <c r="B57" s="26" t="s">
        <v>29</v>
      </c>
      <c r="C57" s="41"/>
      <c r="D57" s="21" t="s">
        <v>30</v>
      </c>
      <c r="E57" s="21" t="s">
        <v>75</v>
      </c>
      <c r="F57" s="22" t="s">
        <v>32</v>
      </c>
      <c r="G57" s="49" t="s">
        <v>33</v>
      </c>
      <c r="H57" s="21" t="s">
        <v>34</v>
      </c>
      <c r="I57" s="23" t="s">
        <v>35</v>
      </c>
      <c r="J57" s="23" t="s">
        <v>221</v>
      </c>
      <c r="K57" s="51" t="s">
        <v>263</v>
      </c>
      <c r="L57" s="23" t="s">
        <v>264</v>
      </c>
      <c r="M57" s="25" t="s">
        <v>39</v>
      </c>
      <c r="N57" s="25" t="s">
        <v>97</v>
      </c>
      <c r="O57" s="26" t="s">
        <v>41</v>
      </c>
      <c r="P57" s="49" t="s">
        <v>73</v>
      </c>
      <c r="Q57" s="27">
        <v>1250000</v>
      </c>
      <c r="R57" s="22" t="s">
        <v>43</v>
      </c>
      <c r="S57" s="28" t="s">
        <v>44</v>
      </c>
      <c r="T57" s="29" t="s">
        <v>45</v>
      </c>
      <c r="U57" s="29"/>
      <c r="V57" s="29"/>
      <c r="W57" s="29"/>
      <c r="X57" s="29"/>
      <c r="Y57" s="30"/>
      <c r="Z57" s="23"/>
      <c r="AA57" s="35" t="s">
        <v>56</v>
      </c>
      <c r="AB57" s="36" t="s">
        <v>108</v>
      </c>
    </row>
    <row r="58" spans="1:28" s="20" customFormat="1" ht="19.899999999999999" customHeight="1">
      <c r="A58" s="44" t="s">
        <v>265</v>
      </c>
      <c r="B58" s="26" t="s">
        <v>29</v>
      </c>
      <c r="C58" s="41"/>
      <c r="D58" s="21" t="s">
        <v>30</v>
      </c>
      <c r="E58" s="21" t="s">
        <v>75</v>
      </c>
      <c r="F58" s="49" t="s">
        <v>50</v>
      </c>
      <c r="G58" s="49" t="s">
        <v>33</v>
      </c>
      <c r="H58" s="23" t="s">
        <v>34</v>
      </c>
      <c r="I58" s="23" t="s">
        <v>35</v>
      </c>
      <c r="J58" s="24" t="s">
        <v>190</v>
      </c>
      <c r="K58" s="46" t="s">
        <v>266</v>
      </c>
      <c r="L58" s="23" t="s">
        <v>239</v>
      </c>
      <c r="M58" s="26" t="s">
        <v>39</v>
      </c>
      <c r="N58" s="26" t="s">
        <v>40</v>
      </c>
      <c r="O58" s="26" t="s">
        <v>41</v>
      </c>
      <c r="P58" s="49" t="s">
        <v>73</v>
      </c>
      <c r="Q58" s="27">
        <v>810000</v>
      </c>
      <c r="R58" s="49" t="s">
        <v>43</v>
      </c>
      <c r="S58" s="54" t="s">
        <v>44</v>
      </c>
      <c r="T58" s="55" t="s">
        <v>45</v>
      </c>
      <c r="U58" s="55"/>
      <c r="V58" s="55"/>
      <c r="W58" s="55"/>
      <c r="X58" s="55"/>
      <c r="Y58" s="30"/>
      <c r="Z58" s="23"/>
      <c r="AA58" s="35" t="s">
        <v>56</v>
      </c>
      <c r="AB58" s="36" t="s">
        <v>192</v>
      </c>
    </row>
    <row r="59" spans="1:28" s="20" customFormat="1" ht="19.899999999999999" customHeight="1">
      <c r="A59" s="44" t="s">
        <v>267</v>
      </c>
      <c r="B59" s="26" t="s">
        <v>29</v>
      </c>
      <c r="C59" s="41"/>
      <c r="D59" s="21" t="s">
        <v>30</v>
      </c>
      <c r="E59" s="21" t="s">
        <v>75</v>
      </c>
      <c r="F59" s="49" t="s">
        <v>50</v>
      </c>
      <c r="G59" s="49" t="s">
        <v>33</v>
      </c>
      <c r="H59" s="23" t="s">
        <v>34</v>
      </c>
      <c r="I59" s="23" t="s">
        <v>35</v>
      </c>
      <c r="J59" s="24" t="s">
        <v>122</v>
      </c>
      <c r="K59" s="46" t="s">
        <v>268</v>
      </c>
      <c r="L59" s="23" t="s">
        <v>269</v>
      </c>
      <c r="M59" s="26" t="s">
        <v>39</v>
      </c>
      <c r="N59" s="26" t="s">
        <v>125</v>
      </c>
      <c r="O59" s="26" t="s">
        <v>41</v>
      </c>
      <c r="P59" s="49" t="s">
        <v>73</v>
      </c>
      <c r="Q59" s="27">
        <v>750000</v>
      </c>
      <c r="R59" s="49" t="s">
        <v>43</v>
      </c>
      <c r="S59" s="54" t="s">
        <v>44</v>
      </c>
      <c r="T59" s="55" t="s">
        <v>45</v>
      </c>
      <c r="U59" s="55"/>
      <c r="V59" s="55"/>
      <c r="W59" s="55"/>
      <c r="X59" s="55"/>
      <c r="Y59" s="30"/>
      <c r="Z59" s="23"/>
      <c r="AA59" s="35" t="s">
        <v>56</v>
      </c>
      <c r="AB59" s="36" t="s">
        <v>126</v>
      </c>
    </row>
    <row r="60" spans="1:28" s="20" customFormat="1" ht="19.899999999999999" customHeight="1">
      <c r="A60" s="44" t="s">
        <v>270</v>
      </c>
      <c r="B60" s="26" t="s">
        <v>29</v>
      </c>
      <c r="C60" s="41"/>
      <c r="D60" s="21" t="s">
        <v>30</v>
      </c>
      <c r="E60" s="21" t="s">
        <v>75</v>
      </c>
      <c r="F60" s="49" t="s">
        <v>50</v>
      </c>
      <c r="G60" s="49" t="s">
        <v>33</v>
      </c>
      <c r="H60" s="23" t="s">
        <v>34</v>
      </c>
      <c r="I60" s="23" t="s">
        <v>35</v>
      </c>
      <c r="J60" s="24" t="s">
        <v>110</v>
      </c>
      <c r="K60" s="46" t="s">
        <v>271</v>
      </c>
      <c r="L60" s="23" t="s">
        <v>272</v>
      </c>
      <c r="M60" s="26" t="s">
        <v>39</v>
      </c>
      <c r="N60" s="26" t="s">
        <v>40</v>
      </c>
      <c r="O60" s="26" t="s">
        <v>41</v>
      </c>
      <c r="P60" s="49" t="s">
        <v>73</v>
      </c>
      <c r="Q60" s="27">
        <v>740000</v>
      </c>
      <c r="R60" s="49" t="s">
        <v>43</v>
      </c>
      <c r="S60" s="54" t="s">
        <v>44</v>
      </c>
      <c r="T60" s="55" t="s">
        <v>45</v>
      </c>
      <c r="U60" s="55"/>
      <c r="V60" s="55"/>
      <c r="W60" s="55"/>
      <c r="X60" s="55"/>
      <c r="Y60" s="30"/>
      <c r="Z60" s="23"/>
      <c r="AA60" s="35" t="s">
        <v>56</v>
      </c>
      <c r="AB60" s="36" t="s">
        <v>113</v>
      </c>
    </row>
    <row r="61" spans="1:28" s="20" customFormat="1" ht="19.899999999999999" customHeight="1">
      <c r="A61" s="44" t="s">
        <v>273</v>
      </c>
      <c r="B61" s="26" t="s">
        <v>29</v>
      </c>
      <c r="C61" s="41"/>
      <c r="D61" s="21" t="s">
        <v>30</v>
      </c>
      <c r="E61" s="21" t="s">
        <v>75</v>
      </c>
      <c r="F61" s="49" t="s">
        <v>50</v>
      </c>
      <c r="G61" s="49" t="s">
        <v>33</v>
      </c>
      <c r="H61" s="23" t="s">
        <v>34</v>
      </c>
      <c r="I61" s="23" t="s">
        <v>35</v>
      </c>
      <c r="J61" s="24" t="s">
        <v>190</v>
      </c>
      <c r="K61" s="46" t="s">
        <v>274</v>
      </c>
      <c r="L61" s="23" t="s">
        <v>272</v>
      </c>
      <c r="M61" s="26" t="s">
        <v>39</v>
      </c>
      <c r="N61" s="26" t="s">
        <v>40</v>
      </c>
      <c r="O61" s="26" t="s">
        <v>41</v>
      </c>
      <c r="P61" s="49" t="s">
        <v>73</v>
      </c>
      <c r="Q61" s="27">
        <v>650000</v>
      </c>
      <c r="R61" s="49" t="s">
        <v>43</v>
      </c>
      <c r="S61" s="54" t="s">
        <v>44</v>
      </c>
      <c r="T61" s="55" t="s">
        <v>45</v>
      </c>
      <c r="U61" s="55"/>
      <c r="V61" s="55"/>
      <c r="W61" s="55"/>
      <c r="X61" s="55"/>
      <c r="Y61" s="30"/>
      <c r="Z61" s="23"/>
      <c r="AA61" s="35" t="s">
        <v>56</v>
      </c>
      <c r="AB61" s="36" t="s">
        <v>192</v>
      </c>
    </row>
    <row r="62" spans="1:28" s="20" customFormat="1" ht="19.899999999999999" customHeight="1">
      <c r="A62" s="44" t="s">
        <v>275</v>
      </c>
      <c r="B62" s="26" t="s">
        <v>29</v>
      </c>
      <c r="C62" s="41"/>
      <c r="D62" s="21" t="s">
        <v>30</v>
      </c>
      <c r="E62" s="21" t="s">
        <v>89</v>
      </c>
      <c r="F62" s="49" t="s">
        <v>50</v>
      </c>
      <c r="G62" s="49" t="s">
        <v>33</v>
      </c>
      <c r="H62" s="23" t="s">
        <v>34</v>
      </c>
      <c r="I62" s="23" t="s">
        <v>35</v>
      </c>
      <c r="J62" s="24" t="s">
        <v>118</v>
      </c>
      <c r="K62" s="46" t="s">
        <v>276</v>
      </c>
      <c r="L62" s="23" t="s">
        <v>277</v>
      </c>
      <c r="M62" s="26" t="s">
        <v>54</v>
      </c>
      <c r="N62" s="26" t="s">
        <v>55</v>
      </c>
      <c r="O62" s="26" t="s">
        <v>41</v>
      </c>
      <c r="P62" s="49" t="s">
        <v>73</v>
      </c>
      <c r="Q62" s="27">
        <v>500000</v>
      </c>
      <c r="R62" s="49" t="s">
        <v>43</v>
      </c>
      <c r="S62" s="54" t="s">
        <v>44</v>
      </c>
      <c r="T62" s="55" t="s">
        <v>45</v>
      </c>
      <c r="U62" s="55"/>
      <c r="V62" s="55"/>
      <c r="W62" s="55"/>
      <c r="X62" s="55"/>
      <c r="Y62" s="30"/>
      <c r="Z62" s="23"/>
      <c r="AA62" s="35" t="s">
        <v>56</v>
      </c>
      <c r="AB62" s="36" t="s">
        <v>57</v>
      </c>
    </row>
    <row r="63" spans="1:28" s="20" customFormat="1" ht="19.899999999999999" customHeight="1">
      <c r="A63" s="44" t="s">
        <v>278</v>
      </c>
      <c r="B63" s="26" t="s">
        <v>29</v>
      </c>
      <c r="C63" s="41"/>
      <c r="D63" s="21" t="s">
        <v>30</v>
      </c>
      <c r="E63" s="21" t="s">
        <v>31</v>
      </c>
      <c r="F63" s="49" t="s">
        <v>50</v>
      </c>
      <c r="G63" s="49" t="s">
        <v>33</v>
      </c>
      <c r="H63" s="23" t="s">
        <v>34</v>
      </c>
      <c r="I63" s="23" t="s">
        <v>35</v>
      </c>
      <c r="J63" s="24" t="s">
        <v>118</v>
      </c>
      <c r="K63" s="46" t="s">
        <v>279</v>
      </c>
      <c r="L63" s="23" t="s">
        <v>280</v>
      </c>
      <c r="M63" s="26" t="s">
        <v>54</v>
      </c>
      <c r="N63" s="26" t="s">
        <v>55</v>
      </c>
      <c r="O63" s="26" t="s">
        <v>41</v>
      </c>
      <c r="P63" s="49" t="s">
        <v>73</v>
      </c>
      <c r="Q63" s="27">
        <v>350000</v>
      </c>
      <c r="R63" s="49" t="s">
        <v>43</v>
      </c>
      <c r="S63" s="54" t="s">
        <v>44</v>
      </c>
      <c r="T63" s="55" t="s">
        <v>45</v>
      </c>
      <c r="U63" s="55"/>
      <c r="V63" s="55"/>
      <c r="W63" s="55"/>
      <c r="X63" s="55"/>
      <c r="Y63" s="30"/>
      <c r="Z63" s="23"/>
      <c r="AA63" s="35" t="s">
        <v>56</v>
      </c>
      <c r="AB63" s="36" t="s">
        <v>57</v>
      </c>
    </row>
    <row r="64" spans="1:28" s="20" customFormat="1" ht="19.899999999999999" customHeight="1">
      <c r="A64" s="44" t="s">
        <v>281</v>
      </c>
      <c r="B64" s="26" t="s">
        <v>29</v>
      </c>
      <c r="C64" s="41"/>
      <c r="D64" s="21" t="s">
        <v>30</v>
      </c>
      <c r="E64" s="21" t="s">
        <v>31</v>
      </c>
      <c r="F64" s="49" t="s">
        <v>32</v>
      </c>
      <c r="G64" s="49" t="s">
        <v>33</v>
      </c>
      <c r="H64" s="23" t="s">
        <v>34</v>
      </c>
      <c r="I64" s="23" t="s">
        <v>35</v>
      </c>
      <c r="J64" s="23" t="s">
        <v>282</v>
      </c>
      <c r="K64" s="51" t="s">
        <v>283</v>
      </c>
      <c r="L64" s="23" t="s">
        <v>284</v>
      </c>
      <c r="M64" s="26" t="s">
        <v>54</v>
      </c>
      <c r="N64" s="26" t="s">
        <v>55</v>
      </c>
      <c r="O64" s="26" t="s">
        <v>41</v>
      </c>
      <c r="P64" s="49" t="s">
        <v>73</v>
      </c>
      <c r="Q64" s="27">
        <v>330000</v>
      </c>
      <c r="R64" s="49" t="s">
        <v>43</v>
      </c>
      <c r="S64" s="54" t="s">
        <v>44</v>
      </c>
      <c r="T64" s="55" t="s">
        <v>45</v>
      </c>
      <c r="U64" s="55"/>
      <c r="V64" s="55"/>
      <c r="W64" s="55"/>
      <c r="X64" s="55"/>
      <c r="Y64" s="30"/>
      <c r="Z64" s="23"/>
      <c r="AA64" s="35" t="s">
        <v>56</v>
      </c>
      <c r="AB64" s="36" t="s">
        <v>285</v>
      </c>
    </row>
    <row r="65" spans="1:28" s="20" customFormat="1" ht="19.899999999999999" customHeight="1">
      <c r="A65" s="44" t="s">
        <v>286</v>
      </c>
      <c r="B65" s="26" t="s">
        <v>29</v>
      </c>
      <c r="C65" s="41"/>
      <c r="D65" s="21" t="s">
        <v>30</v>
      </c>
      <c r="E65" s="21" t="s">
        <v>156</v>
      </c>
      <c r="F65" s="49" t="s">
        <v>32</v>
      </c>
      <c r="G65" s="49" t="s">
        <v>33</v>
      </c>
      <c r="H65" s="23" t="s">
        <v>34</v>
      </c>
      <c r="I65" s="23" t="s">
        <v>35</v>
      </c>
      <c r="J65" s="23" t="s">
        <v>287</v>
      </c>
      <c r="K65" s="51" t="s">
        <v>288</v>
      </c>
      <c r="L65" s="23" t="s">
        <v>289</v>
      </c>
      <c r="M65" s="26" t="s">
        <v>54</v>
      </c>
      <c r="N65" s="26" t="s">
        <v>55</v>
      </c>
      <c r="O65" s="26" t="s">
        <v>41</v>
      </c>
      <c r="P65" s="49" t="s">
        <v>73</v>
      </c>
      <c r="Q65" s="27">
        <v>51000</v>
      </c>
      <c r="R65" s="49" t="s">
        <v>43</v>
      </c>
      <c r="S65" s="54" t="s">
        <v>44</v>
      </c>
      <c r="T65" s="55" t="s">
        <v>45</v>
      </c>
      <c r="U65" s="55"/>
      <c r="V65" s="55"/>
      <c r="W65" s="55"/>
      <c r="X65" s="55"/>
      <c r="Y65" s="30"/>
      <c r="Z65" s="23"/>
      <c r="AA65" s="35" t="s">
        <v>56</v>
      </c>
      <c r="AB65" s="36" t="s">
        <v>255</v>
      </c>
    </row>
    <row r="66" spans="1:28" s="20" customFormat="1" ht="19.899999999999999" customHeight="1">
      <c r="A66" s="44" t="s">
        <v>290</v>
      </c>
      <c r="B66" s="26" t="s">
        <v>29</v>
      </c>
      <c r="C66" s="41"/>
      <c r="D66" s="21" t="s">
        <v>30</v>
      </c>
      <c r="E66" s="21" t="s">
        <v>75</v>
      </c>
      <c r="F66" s="49" t="s">
        <v>32</v>
      </c>
      <c r="G66" s="49" t="s">
        <v>33</v>
      </c>
      <c r="H66" s="23" t="s">
        <v>34</v>
      </c>
      <c r="I66" s="23" t="s">
        <v>35</v>
      </c>
      <c r="J66" s="23" t="s">
        <v>291</v>
      </c>
      <c r="K66" s="51" t="s">
        <v>292</v>
      </c>
      <c r="L66" s="23" t="s">
        <v>293</v>
      </c>
      <c r="M66" s="26" t="s">
        <v>54</v>
      </c>
      <c r="N66" s="26" t="s">
        <v>55</v>
      </c>
      <c r="O66" s="26" t="s">
        <v>41</v>
      </c>
      <c r="P66" s="49" t="s">
        <v>294</v>
      </c>
      <c r="Q66" s="27">
        <v>260000000</v>
      </c>
      <c r="R66" s="49" t="s">
        <v>43</v>
      </c>
      <c r="S66" s="54" t="s">
        <v>44</v>
      </c>
      <c r="T66" s="55" t="s">
        <v>45</v>
      </c>
      <c r="U66" s="55"/>
      <c r="V66" s="55"/>
      <c r="W66" s="55"/>
      <c r="X66" s="55" t="s">
        <v>46</v>
      </c>
      <c r="Y66" s="30"/>
      <c r="Z66" s="23"/>
      <c r="AA66" s="35" t="s">
        <v>56</v>
      </c>
      <c r="AB66" s="36" t="s">
        <v>255</v>
      </c>
    </row>
    <row r="67" spans="1:28" s="20" customFormat="1" ht="19.899999999999999" customHeight="1">
      <c r="A67" s="44" t="s">
        <v>295</v>
      </c>
      <c r="B67" s="26" t="s">
        <v>29</v>
      </c>
      <c r="C67" s="67" t="s">
        <v>295</v>
      </c>
      <c r="D67" s="21" t="s">
        <v>296</v>
      </c>
      <c r="E67" s="21" t="s">
        <v>31</v>
      </c>
      <c r="F67" s="49" t="s">
        <v>50</v>
      </c>
      <c r="G67" s="49" t="s">
        <v>297</v>
      </c>
      <c r="H67" s="23" t="s">
        <v>297</v>
      </c>
      <c r="I67" s="23" t="s">
        <v>298</v>
      </c>
      <c r="J67" s="24" t="s">
        <v>299</v>
      </c>
      <c r="K67" s="23" t="s">
        <v>300</v>
      </c>
      <c r="L67" s="23" t="s">
        <v>301</v>
      </c>
      <c r="M67" s="95" t="s">
        <v>302</v>
      </c>
      <c r="N67" s="26" t="s">
        <v>303</v>
      </c>
      <c r="O67" s="26" t="s">
        <v>304</v>
      </c>
      <c r="P67" s="49" t="s">
        <v>73</v>
      </c>
      <c r="Q67" s="27">
        <v>80000000</v>
      </c>
      <c r="R67" s="49" t="s">
        <v>43</v>
      </c>
      <c r="S67" s="54" t="s">
        <v>305</v>
      </c>
      <c r="T67" s="55" t="s">
        <v>45</v>
      </c>
      <c r="U67" s="55"/>
      <c r="V67" s="55"/>
      <c r="W67" s="55"/>
      <c r="X67" s="55"/>
      <c r="Y67" s="30"/>
      <c r="Z67" s="23"/>
      <c r="AA67" s="35"/>
      <c r="AB67" s="36"/>
    </row>
    <row r="68" spans="1:28" s="20" customFormat="1" ht="19.899999999999999" customHeight="1">
      <c r="A68" s="44" t="s">
        <v>306</v>
      </c>
      <c r="B68" s="26" t="s">
        <v>29</v>
      </c>
      <c r="C68" s="57" t="s">
        <v>306</v>
      </c>
      <c r="D68" s="21" t="s">
        <v>296</v>
      </c>
      <c r="E68" s="21" t="s">
        <v>31</v>
      </c>
      <c r="F68" s="49" t="s">
        <v>32</v>
      </c>
      <c r="G68" s="49" t="s">
        <v>297</v>
      </c>
      <c r="H68" s="23" t="s">
        <v>297</v>
      </c>
      <c r="I68" s="23" t="s">
        <v>298</v>
      </c>
      <c r="J68" s="23"/>
      <c r="K68" s="24" t="s">
        <v>307</v>
      </c>
      <c r="L68" s="23" t="s">
        <v>308</v>
      </c>
      <c r="M68" s="95" t="s">
        <v>302</v>
      </c>
      <c r="N68" s="26" t="s">
        <v>303</v>
      </c>
      <c r="O68" s="26" t="s">
        <v>304</v>
      </c>
      <c r="P68" s="49" t="s">
        <v>294</v>
      </c>
      <c r="Q68" s="27">
        <v>5000000</v>
      </c>
      <c r="R68" s="49" t="s">
        <v>43</v>
      </c>
      <c r="S68" s="54" t="s">
        <v>305</v>
      </c>
      <c r="T68" s="55" t="s">
        <v>45</v>
      </c>
      <c r="U68" s="55"/>
      <c r="V68" s="55"/>
      <c r="W68" s="55"/>
      <c r="X68" s="55"/>
      <c r="Y68" s="30"/>
      <c r="Z68" s="23"/>
      <c r="AA68" s="35"/>
      <c r="AB68" s="36"/>
    </row>
    <row r="69" spans="1:28" s="20" customFormat="1" ht="19.899999999999999" customHeight="1">
      <c r="A69" s="44" t="s">
        <v>309</v>
      </c>
      <c r="B69" s="26" t="s">
        <v>29</v>
      </c>
      <c r="C69" s="41"/>
      <c r="D69" s="21" t="s">
        <v>296</v>
      </c>
      <c r="E69" s="21" t="s">
        <v>75</v>
      </c>
      <c r="F69" s="49" t="s">
        <v>32</v>
      </c>
      <c r="G69" s="49" t="s">
        <v>297</v>
      </c>
      <c r="H69" s="23" t="s">
        <v>297</v>
      </c>
      <c r="I69" s="23" t="s">
        <v>298</v>
      </c>
      <c r="J69" s="23"/>
      <c r="K69" s="24" t="s">
        <v>310</v>
      </c>
      <c r="L69" s="23" t="s">
        <v>311</v>
      </c>
      <c r="M69" s="26" t="s">
        <v>54</v>
      </c>
      <c r="N69" s="26" t="s">
        <v>209</v>
      </c>
      <c r="O69" s="26" t="s">
        <v>304</v>
      </c>
      <c r="P69" s="49" t="s">
        <v>294</v>
      </c>
      <c r="Q69" s="27">
        <v>50000000</v>
      </c>
      <c r="R69" s="49" t="s">
        <v>43</v>
      </c>
      <c r="S69" s="54" t="s">
        <v>305</v>
      </c>
      <c r="T69" s="55" t="s">
        <v>45</v>
      </c>
      <c r="U69" s="55"/>
      <c r="V69" s="55"/>
      <c r="W69" s="55"/>
      <c r="X69" s="55"/>
      <c r="Y69" s="30"/>
      <c r="Z69" s="23"/>
      <c r="AA69" s="35"/>
      <c r="AB69" s="36"/>
    </row>
    <row r="70" spans="1:28" s="20" customFormat="1" ht="19.899999999999999" customHeight="1">
      <c r="A70" s="44" t="s">
        <v>312</v>
      </c>
      <c r="B70" s="26" t="s">
        <v>29</v>
      </c>
      <c r="C70" s="41"/>
      <c r="D70" s="21" t="s">
        <v>296</v>
      </c>
      <c r="E70" s="21" t="s">
        <v>31</v>
      </c>
      <c r="F70" s="49" t="s">
        <v>32</v>
      </c>
      <c r="G70" s="49" t="s">
        <v>297</v>
      </c>
      <c r="H70" s="23" t="s">
        <v>297</v>
      </c>
      <c r="I70" s="23" t="s">
        <v>298</v>
      </c>
      <c r="J70" s="23" t="s">
        <v>313</v>
      </c>
      <c r="K70" s="24" t="s">
        <v>314</v>
      </c>
      <c r="L70" s="23" t="s">
        <v>315</v>
      </c>
      <c r="M70" s="26" t="s">
        <v>82</v>
      </c>
      <c r="N70" s="26" t="s">
        <v>316</v>
      </c>
      <c r="O70" s="26" t="s">
        <v>304</v>
      </c>
      <c r="P70" s="49" t="s">
        <v>294</v>
      </c>
      <c r="Q70" s="27">
        <v>7500000</v>
      </c>
      <c r="R70" s="49" t="s">
        <v>43</v>
      </c>
      <c r="S70" s="54" t="s">
        <v>305</v>
      </c>
      <c r="T70" s="55" t="s">
        <v>45</v>
      </c>
      <c r="U70" s="55"/>
      <c r="V70" s="55"/>
      <c r="W70" s="55"/>
      <c r="X70" s="55"/>
      <c r="Y70" s="30"/>
      <c r="Z70" s="23"/>
      <c r="AA70" s="35"/>
      <c r="AB70" s="36"/>
    </row>
    <row r="71" spans="1:28" s="20" customFormat="1" ht="19.899999999999999" customHeight="1">
      <c r="A71" s="44" t="s">
        <v>317</v>
      </c>
      <c r="B71" s="26" t="s">
        <v>29</v>
      </c>
      <c r="C71" s="41"/>
      <c r="D71" s="21" t="s">
        <v>296</v>
      </c>
      <c r="E71" s="21" t="s">
        <v>31</v>
      </c>
      <c r="F71" s="49" t="s">
        <v>32</v>
      </c>
      <c r="G71" s="49" t="s">
        <v>297</v>
      </c>
      <c r="H71" s="23" t="s">
        <v>297</v>
      </c>
      <c r="I71" s="23" t="s">
        <v>298</v>
      </c>
      <c r="J71" s="23" t="s">
        <v>313</v>
      </c>
      <c r="K71" s="51" t="s">
        <v>318</v>
      </c>
      <c r="L71" s="23" t="s">
        <v>319</v>
      </c>
      <c r="M71" s="26" t="s">
        <v>82</v>
      </c>
      <c r="N71" s="26" t="s">
        <v>83</v>
      </c>
      <c r="O71" s="26" t="s">
        <v>304</v>
      </c>
      <c r="P71" s="49" t="s">
        <v>294</v>
      </c>
      <c r="Q71" s="27">
        <v>5000000</v>
      </c>
      <c r="R71" s="49" t="s">
        <v>43</v>
      </c>
      <c r="S71" s="54" t="s">
        <v>305</v>
      </c>
      <c r="T71" s="55" t="s">
        <v>45</v>
      </c>
      <c r="U71" s="55"/>
      <c r="V71" s="55"/>
      <c r="W71" s="55"/>
      <c r="X71" s="55"/>
      <c r="Y71" s="30"/>
      <c r="Z71" s="23"/>
      <c r="AA71" s="35"/>
      <c r="AB71" s="36"/>
    </row>
    <row r="72" spans="1:28" s="20" customFormat="1" ht="19.899999999999999" customHeight="1">
      <c r="A72" s="44" t="s">
        <v>320</v>
      </c>
      <c r="B72" s="26" t="s">
        <v>29</v>
      </c>
      <c r="C72" s="41"/>
      <c r="D72" s="21" t="s">
        <v>296</v>
      </c>
      <c r="E72" s="21" t="s">
        <v>89</v>
      </c>
      <c r="F72" s="49" t="s">
        <v>32</v>
      </c>
      <c r="G72" s="49" t="s">
        <v>297</v>
      </c>
      <c r="H72" s="23" t="s">
        <v>297</v>
      </c>
      <c r="I72" s="23" t="s">
        <v>298</v>
      </c>
      <c r="J72" s="23"/>
      <c r="K72" s="24" t="s">
        <v>321</v>
      </c>
      <c r="L72" s="23" t="s">
        <v>322</v>
      </c>
      <c r="M72" s="26" t="s">
        <v>54</v>
      </c>
      <c r="N72" s="26" t="s">
        <v>323</v>
      </c>
      <c r="O72" s="26" t="s">
        <v>324</v>
      </c>
      <c r="P72" s="49" t="s">
        <v>42</v>
      </c>
      <c r="Q72" s="27">
        <v>20000000</v>
      </c>
      <c r="R72" s="49" t="s">
        <v>43</v>
      </c>
      <c r="S72" s="54" t="s">
        <v>44</v>
      </c>
      <c r="T72" s="55"/>
      <c r="U72" s="55"/>
      <c r="V72" s="55" t="s">
        <v>45</v>
      </c>
      <c r="W72" s="55"/>
      <c r="X72" s="55"/>
      <c r="Y72" s="30" t="s">
        <v>324</v>
      </c>
      <c r="Z72" s="23"/>
      <c r="AA72" s="35"/>
      <c r="AB72" s="36"/>
    </row>
    <row r="73" spans="1:28" s="20" customFormat="1" ht="19.899999999999999" customHeight="1">
      <c r="A73" s="44" t="s">
        <v>325</v>
      </c>
      <c r="B73" s="26" t="s">
        <v>29</v>
      </c>
      <c r="C73" s="57" t="str">
        <f>A73</f>
        <v>B17</v>
      </c>
      <c r="D73" s="21" t="s">
        <v>296</v>
      </c>
      <c r="E73" s="21" t="s">
        <v>75</v>
      </c>
      <c r="F73" s="49" t="s">
        <v>50</v>
      </c>
      <c r="G73" s="49" t="s">
        <v>297</v>
      </c>
      <c r="H73" s="23" t="s">
        <v>297</v>
      </c>
      <c r="I73" s="23" t="s">
        <v>297</v>
      </c>
      <c r="J73" s="51" t="s">
        <v>326</v>
      </c>
      <c r="K73" s="23" t="s">
        <v>327</v>
      </c>
      <c r="L73" s="23" t="s">
        <v>328</v>
      </c>
      <c r="M73" s="95" t="s">
        <v>302</v>
      </c>
      <c r="N73" s="26" t="s">
        <v>303</v>
      </c>
      <c r="O73" s="26" t="s">
        <v>329</v>
      </c>
      <c r="P73" s="49" t="s">
        <v>73</v>
      </c>
      <c r="Q73" s="27">
        <v>10000000</v>
      </c>
      <c r="R73" s="49" t="s">
        <v>43</v>
      </c>
      <c r="S73" s="54" t="s">
        <v>44</v>
      </c>
      <c r="T73" s="55"/>
      <c r="U73" s="55"/>
      <c r="V73" s="55" t="s">
        <v>45</v>
      </c>
      <c r="W73" s="55"/>
      <c r="X73" s="55"/>
      <c r="Y73" s="30"/>
      <c r="Z73" s="23"/>
      <c r="AA73" s="35"/>
      <c r="AB73" s="36"/>
    </row>
    <row r="74" spans="1:28" s="20" customFormat="1" ht="19.899999999999999" customHeight="1">
      <c r="A74" s="44" t="s">
        <v>330</v>
      </c>
      <c r="B74" s="26" t="s">
        <v>29</v>
      </c>
      <c r="C74" s="41"/>
      <c r="D74" s="21" t="s">
        <v>296</v>
      </c>
      <c r="E74" s="21" t="s">
        <v>75</v>
      </c>
      <c r="F74" s="49" t="s">
        <v>32</v>
      </c>
      <c r="G74" s="49" t="s">
        <v>297</v>
      </c>
      <c r="H74" s="23" t="s">
        <v>297</v>
      </c>
      <c r="I74" s="23" t="s">
        <v>298</v>
      </c>
      <c r="J74" s="23"/>
      <c r="K74" s="24" t="s">
        <v>331</v>
      </c>
      <c r="L74" s="23" t="s">
        <v>332</v>
      </c>
      <c r="M74" s="26" t="s">
        <v>82</v>
      </c>
      <c r="N74" s="26" t="s">
        <v>83</v>
      </c>
      <c r="O74" s="26" t="s">
        <v>333</v>
      </c>
      <c r="P74" s="49" t="s">
        <v>42</v>
      </c>
      <c r="Q74" s="27">
        <v>5000000</v>
      </c>
      <c r="R74" s="49" t="s">
        <v>43</v>
      </c>
      <c r="S74" s="54" t="s">
        <v>44</v>
      </c>
      <c r="T74" s="55"/>
      <c r="U74" s="55"/>
      <c r="V74" s="55" t="s">
        <v>45</v>
      </c>
      <c r="W74" s="55"/>
      <c r="X74" s="55"/>
      <c r="Y74" s="30" t="s">
        <v>333</v>
      </c>
      <c r="Z74" s="23"/>
      <c r="AA74" s="35"/>
      <c r="AB74" s="36"/>
    </row>
    <row r="75" spans="1:28" s="20" customFormat="1" ht="19.899999999999999" customHeight="1">
      <c r="A75" s="44" t="s">
        <v>334</v>
      </c>
      <c r="B75" s="26" t="s">
        <v>29</v>
      </c>
      <c r="C75" s="41"/>
      <c r="D75" s="21" t="s">
        <v>296</v>
      </c>
      <c r="E75" s="21" t="s">
        <v>75</v>
      </c>
      <c r="F75" s="49" t="s">
        <v>32</v>
      </c>
      <c r="G75" s="49" t="s">
        <v>297</v>
      </c>
      <c r="H75" s="23" t="s">
        <v>297</v>
      </c>
      <c r="I75" s="23" t="s">
        <v>298</v>
      </c>
      <c r="J75" s="24"/>
      <c r="K75" s="24" t="s">
        <v>335</v>
      </c>
      <c r="L75" s="23" t="s">
        <v>336</v>
      </c>
      <c r="M75" s="26" t="s">
        <v>54</v>
      </c>
      <c r="N75" s="26" t="s">
        <v>209</v>
      </c>
      <c r="O75" s="26" t="s">
        <v>337</v>
      </c>
      <c r="P75" s="49" t="s">
        <v>294</v>
      </c>
      <c r="Q75" s="27">
        <v>500000</v>
      </c>
      <c r="R75" s="49" t="s">
        <v>43</v>
      </c>
      <c r="S75" s="54" t="s">
        <v>44</v>
      </c>
      <c r="T75" s="55"/>
      <c r="V75" s="55" t="s">
        <v>45</v>
      </c>
      <c r="W75" s="55"/>
      <c r="X75" s="55"/>
      <c r="Y75" s="30" t="s">
        <v>338</v>
      </c>
      <c r="Z75" s="23"/>
      <c r="AA75" s="35"/>
      <c r="AB75" s="36"/>
    </row>
    <row r="76" spans="1:28" s="20" customFormat="1" ht="19.899999999999999" customHeight="1">
      <c r="A76" s="44" t="s">
        <v>339</v>
      </c>
      <c r="B76" s="26" t="s">
        <v>29</v>
      </c>
      <c r="C76" s="57" t="s">
        <v>339</v>
      </c>
      <c r="D76" s="21" t="s">
        <v>296</v>
      </c>
      <c r="E76" s="21" t="s">
        <v>75</v>
      </c>
      <c r="F76" s="49" t="s">
        <v>32</v>
      </c>
      <c r="G76" s="49" t="s">
        <v>297</v>
      </c>
      <c r="H76" s="23" t="s">
        <v>297</v>
      </c>
      <c r="I76" s="23" t="s">
        <v>298</v>
      </c>
      <c r="J76" s="24"/>
      <c r="K76" s="24" t="s">
        <v>340</v>
      </c>
      <c r="L76" s="23" t="s">
        <v>341</v>
      </c>
      <c r="M76" s="26" t="s">
        <v>54</v>
      </c>
      <c r="N76" s="26" t="s">
        <v>209</v>
      </c>
      <c r="O76" s="26" t="s">
        <v>304</v>
      </c>
      <c r="P76" s="49" t="s">
        <v>73</v>
      </c>
      <c r="Q76" s="27">
        <v>15000000</v>
      </c>
      <c r="R76" s="49" t="s">
        <v>43</v>
      </c>
      <c r="S76" s="54" t="s">
        <v>342</v>
      </c>
      <c r="T76" s="55"/>
      <c r="U76" s="55"/>
      <c r="V76" s="55"/>
      <c r="W76" s="55"/>
      <c r="X76" s="55"/>
      <c r="Y76" s="30"/>
      <c r="Z76" s="23"/>
      <c r="AA76" s="35"/>
      <c r="AB76" s="36"/>
    </row>
    <row r="77" spans="1:28" s="20" customFormat="1" ht="19.899999999999999" customHeight="1">
      <c r="A77" s="44" t="s">
        <v>343</v>
      </c>
      <c r="B77" s="26" t="s">
        <v>29</v>
      </c>
      <c r="C77" s="41"/>
      <c r="D77" s="21" t="s">
        <v>296</v>
      </c>
      <c r="E77" s="21" t="s">
        <v>31</v>
      </c>
      <c r="F77" s="22" t="s">
        <v>32</v>
      </c>
      <c r="G77" s="22" t="s">
        <v>297</v>
      </c>
      <c r="H77" s="21" t="s">
        <v>297</v>
      </c>
      <c r="I77" s="23" t="s">
        <v>298</v>
      </c>
      <c r="J77" s="24"/>
      <c r="K77" s="24" t="s">
        <v>344</v>
      </c>
      <c r="L77" s="23" t="s">
        <v>345</v>
      </c>
      <c r="M77" s="26" t="s">
        <v>54</v>
      </c>
      <c r="N77" s="26" t="s">
        <v>209</v>
      </c>
      <c r="O77" s="26" t="s">
        <v>337</v>
      </c>
      <c r="P77" s="49" t="s">
        <v>294</v>
      </c>
      <c r="Q77" s="27">
        <v>2000000</v>
      </c>
      <c r="R77" s="49" t="s">
        <v>43</v>
      </c>
      <c r="S77" s="54" t="s">
        <v>305</v>
      </c>
      <c r="T77" s="55"/>
      <c r="U77" s="55"/>
      <c r="V77" s="55" t="s">
        <v>45</v>
      </c>
      <c r="W77" s="55"/>
      <c r="X77" s="55"/>
      <c r="Y77" s="30" t="s">
        <v>338</v>
      </c>
      <c r="Z77" s="23"/>
      <c r="AA77" s="35"/>
      <c r="AB77" s="36"/>
    </row>
    <row r="78" spans="1:28" s="20" customFormat="1" ht="19.899999999999999" customHeight="1">
      <c r="A78" s="44" t="s">
        <v>346</v>
      </c>
      <c r="B78" s="26" t="s">
        <v>29</v>
      </c>
      <c r="C78" s="57" t="str">
        <f>A78</f>
        <v>B22</v>
      </c>
      <c r="D78" s="21" t="s">
        <v>296</v>
      </c>
      <c r="E78" s="21" t="s">
        <v>75</v>
      </c>
      <c r="F78" s="22" t="s">
        <v>32</v>
      </c>
      <c r="G78" s="22" t="s">
        <v>297</v>
      </c>
      <c r="H78" s="21" t="s">
        <v>297</v>
      </c>
      <c r="I78" s="23" t="s">
        <v>298</v>
      </c>
      <c r="J78" s="24"/>
      <c r="K78" s="24" t="s">
        <v>347</v>
      </c>
      <c r="L78" s="23" t="s">
        <v>348</v>
      </c>
      <c r="M78" s="26" t="s">
        <v>39</v>
      </c>
      <c r="N78" s="26" t="s">
        <v>40</v>
      </c>
      <c r="O78" s="26" t="s">
        <v>304</v>
      </c>
      <c r="P78" s="49" t="s">
        <v>73</v>
      </c>
      <c r="Q78" s="27">
        <v>5000000</v>
      </c>
      <c r="R78" s="49" t="s">
        <v>43</v>
      </c>
      <c r="S78" s="54" t="s">
        <v>342</v>
      </c>
      <c r="T78" s="55"/>
      <c r="U78" s="55"/>
      <c r="V78" s="55"/>
      <c r="W78" s="55"/>
      <c r="X78" s="55"/>
      <c r="Y78" s="30"/>
      <c r="Z78" s="23"/>
      <c r="AA78" s="35"/>
      <c r="AB78" s="36"/>
    </row>
    <row r="79" spans="1:28" s="20" customFormat="1" ht="19.899999999999999" customHeight="1">
      <c r="A79" s="44" t="s">
        <v>349</v>
      </c>
      <c r="B79" s="26" t="s">
        <v>29</v>
      </c>
      <c r="C79" s="53"/>
      <c r="D79" s="21" t="s">
        <v>296</v>
      </c>
      <c r="E79" s="21" t="s">
        <v>31</v>
      </c>
      <c r="F79" s="22" t="s">
        <v>32</v>
      </c>
      <c r="G79" s="22" t="s">
        <v>297</v>
      </c>
      <c r="H79" s="21" t="s">
        <v>297</v>
      </c>
      <c r="I79" s="23" t="s">
        <v>298</v>
      </c>
      <c r="J79" s="23" t="s">
        <v>313</v>
      </c>
      <c r="K79" s="24" t="s">
        <v>350</v>
      </c>
      <c r="L79" s="23" t="s">
        <v>351</v>
      </c>
      <c r="M79" s="26" t="s">
        <v>82</v>
      </c>
      <c r="N79" s="26" t="s">
        <v>83</v>
      </c>
      <c r="O79" s="26" t="s">
        <v>324</v>
      </c>
      <c r="P79" s="49" t="s">
        <v>73</v>
      </c>
      <c r="Q79" s="27">
        <v>500000</v>
      </c>
      <c r="R79" s="49" t="s">
        <v>43</v>
      </c>
      <c r="S79" s="54" t="s">
        <v>342</v>
      </c>
      <c r="T79" s="55"/>
      <c r="U79" s="55"/>
      <c r="V79" s="55" t="s">
        <v>45</v>
      </c>
      <c r="W79" s="55"/>
      <c r="X79" s="55"/>
      <c r="Y79" s="30" t="s">
        <v>324</v>
      </c>
      <c r="Z79" s="23"/>
      <c r="AA79" s="35"/>
      <c r="AB79" s="36"/>
    </row>
    <row r="80" spans="1:28" s="20" customFormat="1" ht="19.899999999999999" customHeight="1">
      <c r="A80" s="44" t="s">
        <v>352</v>
      </c>
      <c r="B80" s="26" t="s">
        <v>29</v>
      </c>
      <c r="C80" s="53"/>
      <c r="D80" s="21" t="s">
        <v>296</v>
      </c>
      <c r="E80" s="21" t="s">
        <v>31</v>
      </c>
      <c r="F80" s="22" t="s">
        <v>50</v>
      </c>
      <c r="G80" s="22" t="s">
        <v>297</v>
      </c>
      <c r="H80" s="21" t="s">
        <v>297</v>
      </c>
      <c r="I80" s="23" t="s">
        <v>298</v>
      </c>
      <c r="J80" s="23" t="s">
        <v>353</v>
      </c>
      <c r="K80" s="24" t="s">
        <v>353</v>
      </c>
      <c r="L80" s="23" t="s">
        <v>354</v>
      </c>
      <c r="M80" s="26" t="s">
        <v>82</v>
      </c>
      <c r="N80" s="26" t="s">
        <v>83</v>
      </c>
      <c r="O80" s="26" t="s">
        <v>304</v>
      </c>
      <c r="P80" s="49" t="s">
        <v>73</v>
      </c>
      <c r="Q80" s="27">
        <v>5000000</v>
      </c>
      <c r="R80" s="49" t="s">
        <v>43</v>
      </c>
      <c r="S80" s="54" t="s">
        <v>355</v>
      </c>
      <c r="T80" s="55"/>
      <c r="U80" s="55"/>
      <c r="V80" s="55"/>
      <c r="W80" s="55"/>
      <c r="X80" s="55" t="s">
        <v>46</v>
      </c>
      <c r="Y80" s="30"/>
      <c r="Z80" s="23" t="s">
        <v>356</v>
      </c>
      <c r="AA80" s="35" t="s">
        <v>357</v>
      </c>
      <c r="AB80" s="36"/>
    </row>
    <row r="81" spans="1:28" s="20" customFormat="1" ht="19.899999999999999" customHeight="1">
      <c r="A81" s="44" t="s">
        <v>358</v>
      </c>
      <c r="B81" s="26" t="s">
        <v>29</v>
      </c>
      <c r="C81" s="57" t="s">
        <v>359</v>
      </c>
      <c r="D81" s="21" t="s">
        <v>296</v>
      </c>
      <c r="E81" s="21" t="s">
        <v>31</v>
      </c>
      <c r="F81" s="22" t="s">
        <v>32</v>
      </c>
      <c r="G81" s="22" t="s">
        <v>297</v>
      </c>
      <c r="H81" s="21" t="s">
        <v>297</v>
      </c>
      <c r="I81" s="23" t="s">
        <v>298</v>
      </c>
      <c r="J81" s="24"/>
      <c r="K81" s="24" t="s">
        <v>353</v>
      </c>
      <c r="L81" s="23" t="s">
        <v>354</v>
      </c>
      <c r="M81" s="26" t="s">
        <v>82</v>
      </c>
      <c r="N81" s="26" t="s">
        <v>83</v>
      </c>
      <c r="O81" s="26" t="s">
        <v>304</v>
      </c>
      <c r="P81" s="49" t="s">
        <v>73</v>
      </c>
      <c r="Q81" s="27">
        <v>5000000</v>
      </c>
      <c r="R81" s="49" t="s">
        <v>43</v>
      </c>
      <c r="S81" s="54" t="s">
        <v>342</v>
      </c>
      <c r="T81" s="55"/>
      <c r="U81" s="55"/>
      <c r="V81" s="55"/>
      <c r="W81" s="55"/>
      <c r="X81" s="55"/>
      <c r="Y81" s="30"/>
      <c r="Z81" s="23"/>
      <c r="AA81" s="35"/>
      <c r="AB81" s="36"/>
    </row>
    <row r="82" spans="1:28" s="20" customFormat="1" ht="19.899999999999999" customHeight="1">
      <c r="A82" s="44" t="s">
        <v>360</v>
      </c>
      <c r="B82" s="26" t="s">
        <v>29</v>
      </c>
      <c r="C82" s="57" t="str">
        <f>A82</f>
        <v>B26</v>
      </c>
      <c r="D82" s="21" t="s">
        <v>296</v>
      </c>
      <c r="E82" s="21" t="s">
        <v>31</v>
      </c>
      <c r="F82" s="22" t="s">
        <v>32</v>
      </c>
      <c r="G82" s="22" t="s">
        <v>297</v>
      </c>
      <c r="H82" s="21" t="s">
        <v>297</v>
      </c>
      <c r="I82" s="23" t="s">
        <v>298</v>
      </c>
      <c r="J82" s="24"/>
      <c r="K82" s="24" t="s">
        <v>361</v>
      </c>
      <c r="L82" s="23" t="s">
        <v>362</v>
      </c>
      <c r="M82" s="26" t="s">
        <v>82</v>
      </c>
      <c r="N82" s="26" t="s">
        <v>83</v>
      </c>
      <c r="O82" s="26" t="s">
        <v>304</v>
      </c>
      <c r="P82" s="49" t="s">
        <v>73</v>
      </c>
      <c r="Q82" s="27">
        <v>18000000</v>
      </c>
      <c r="R82" s="49" t="s">
        <v>43</v>
      </c>
      <c r="S82" s="54" t="s">
        <v>342</v>
      </c>
      <c r="T82" s="55"/>
      <c r="U82" s="55"/>
      <c r="V82" s="55"/>
      <c r="W82" s="55"/>
      <c r="X82" s="55"/>
      <c r="Y82" s="30"/>
      <c r="Z82" s="23"/>
      <c r="AA82" s="35"/>
      <c r="AB82" s="36"/>
    </row>
    <row r="83" spans="1:28" s="20" customFormat="1" ht="19.899999999999999" customHeight="1">
      <c r="A83" s="44" t="s">
        <v>363</v>
      </c>
      <c r="B83" s="26" t="s">
        <v>29</v>
      </c>
      <c r="C83" s="57" t="s">
        <v>359</v>
      </c>
      <c r="D83" s="21" t="s">
        <v>296</v>
      </c>
      <c r="E83" s="21" t="s">
        <v>31</v>
      </c>
      <c r="F83" s="22" t="s">
        <v>32</v>
      </c>
      <c r="G83" s="22" t="s">
        <v>297</v>
      </c>
      <c r="H83" s="21" t="s">
        <v>297</v>
      </c>
      <c r="I83" s="23" t="s">
        <v>298</v>
      </c>
      <c r="J83" s="24"/>
      <c r="K83" s="24" t="s">
        <v>364</v>
      </c>
      <c r="L83" s="23" t="s">
        <v>365</v>
      </c>
      <c r="M83" s="26" t="s">
        <v>82</v>
      </c>
      <c r="N83" s="26" t="s">
        <v>316</v>
      </c>
      <c r="O83" s="26" t="s">
        <v>304</v>
      </c>
      <c r="P83" s="49" t="s">
        <v>73</v>
      </c>
      <c r="Q83" s="27">
        <v>10000000</v>
      </c>
      <c r="R83" s="49" t="s">
        <v>43</v>
      </c>
      <c r="S83" s="54" t="s">
        <v>342</v>
      </c>
      <c r="T83" s="55"/>
      <c r="U83" s="55"/>
      <c r="V83" s="55"/>
      <c r="W83" s="55"/>
      <c r="X83" s="55"/>
      <c r="Y83" s="30"/>
      <c r="Z83" s="23"/>
      <c r="AA83" s="35"/>
      <c r="AB83" s="36"/>
    </row>
    <row r="84" spans="1:28" s="20" customFormat="1" ht="19.899999999999999" customHeight="1">
      <c r="A84" s="44" t="s">
        <v>366</v>
      </c>
      <c r="B84" s="26" t="s">
        <v>29</v>
      </c>
      <c r="C84" s="57" t="s">
        <v>359</v>
      </c>
      <c r="D84" s="21" t="s">
        <v>296</v>
      </c>
      <c r="E84" s="21" t="s">
        <v>31</v>
      </c>
      <c r="F84" s="22" t="s">
        <v>32</v>
      </c>
      <c r="G84" s="22" t="s">
        <v>297</v>
      </c>
      <c r="H84" s="21" t="s">
        <v>297</v>
      </c>
      <c r="I84" s="23" t="s">
        <v>298</v>
      </c>
      <c r="J84" s="24"/>
      <c r="K84" s="24" t="s">
        <v>367</v>
      </c>
      <c r="L84" s="23" t="s">
        <v>368</v>
      </c>
      <c r="M84" s="26" t="s">
        <v>82</v>
      </c>
      <c r="N84" s="26" t="s">
        <v>369</v>
      </c>
      <c r="O84" s="26" t="s">
        <v>304</v>
      </c>
      <c r="P84" s="49" t="s">
        <v>73</v>
      </c>
      <c r="Q84" s="27">
        <v>2000000</v>
      </c>
      <c r="R84" s="49" t="s">
        <v>43</v>
      </c>
      <c r="S84" s="54" t="s">
        <v>342</v>
      </c>
      <c r="T84" s="55"/>
      <c r="U84" s="55"/>
      <c r="V84" s="55"/>
      <c r="W84" s="55"/>
      <c r="X84" s="55"/>
      <c r="Y84" s="30"/>
      <c r="Z84" s="23"/>
      <c r="AA84" s="35"/>
      <c r="AB84" s="36"/>
    </row>
    <row r="85" spans="1:28" s="20" customFormat="1" ht="19.899999999999999" customHeight="1">
      <c r="A85" s="44" t="s">
        <v>370</v>
      </c>
      <c r="B85" s="26" t="s">
        <v>29</v>
      </c>
      <c r="C85" s="57" t="s">
        <v>370</v>
      </c>
      <c r="D85" s="21" t="s">
        <v>296</v>
      </c>
      <c r="E85" s="21" t="s">
        <v>31</v>
      </c>
      <c r="F85" s="22" t="s">
        <v>32</v>
      </c>
      <c r="G85" s="22" t="s">
        <v>297</v>
      </c>
      <c r="H85" s="21" t="s">
        <v>297</v>
      </c>
      <c r="I85" s="23" t="s">
        <v>298</v>
      </c>
      <c r="J85" s="24"/>
      <c r="K85" s="24" t="s">
        <v>371</v>
      </c>
      <c r="L85" s="23" t="s">
        <v>372</v>
      </c>
      <c r="M85" s="26" t="s">
        <v>82</v>
      </c>
      <c r="N85" s="26" t="s">
        <v>369</v>
      </c>
      <c r="O85" s="26" t="s">
        <v>304</v>
      </c>
      <c r="P85" s="49" t="s">
        <v>73</v>
      </c>
      <c r="Q85" s="27">
        <v>1200000</v>
      </c>
      <c r="R85" s="49" t="s">
        <v>43</v>
      </c>
      <c r="S85" s="54" t="s">
        <v>342</v>
      </c>
      <c r="T85" s="55"/>
      <c r="U85" s="55"/>
      <c r="V85" s="55"/>
      <c r="W85" s="55"/>
      <c r="X85" s="55"/>
      <c r="Y85" s="30"/>
      <c r="Z85" s="23"/>
      <c r="AA85" s="35"/>
      <c r="AB85" s="36"/>
    </row>
    <row r="86" spans="1:28" s="20" customFormat="1" ht="19.899999999999999" customHeight="1">
      <c r="A86" s="44" t="s">
        <v>373</v>
      </c>
      <c r="B86" s="26" t="s">
        <v>29</v>
      </c>
      <c r="C86" s="57" t="s">
        <v>374</v>
      </c>
      <c r="D86" s="21" t="s">
        <v>296</v>
      </c>
      <c r="E86" s="21" t="s">
        <v>31</v>
      </c>
      <c r="F86" s="22" t="s">
        <v>50</v>
      </c>
      <c r="G86" s="22" t="s">
        <v>297</v>
      </c>
      <c r="H86" s="21" t="s">
        <v>297</v>
      </c>
      <c r="I86" s="23" t="s">
        <v>298</v>
      </c>
      <c r="J86" s="23" t="s">
        <v>375</v>
      </c>
      <c r="K86" s="24" t="s">
        <v>376</v>
      </c>
      <c r="L86" s="23" t="s">
        <v>377</v>
      </c>
      <c r="M86" s="26" t="s">
        <v>302</v>
      </c>
      <c r="N86" s="26" t="s">
        <v>303</v>
      </c>
      <c r="O86" s="26" t="s">
        <v>304</v>
      </c>
      <c r="P86" s="49" t="s">
        <v>73</v>
      </c>
      <c r="Q86" s="27">
        <v>8000000</v>
      </c>
      <c r="R86" s="49" t="s">
        <v>43</v>
      </c>
      <c r="S86" s="54" t="s">
        <v>355</v>
      </c>
      <c r="T86" s="55"/>
      <c r="U86" s="55"/>
      <c r="V86" s="55"/>
      <c r="W86" s="55"/>
      <c r="X86" s="55" t="s">
        <v>46</v>
      </c>
      <c r="Y86" s="30"/>
      <c r="Z86" s="23" t="s">
        <v>356</v>
      </c>
      <c r="AA86" s="35" t="s">
        <v>357</v>
      </c>
      <c r="AB86" s="36"/>
    </row>
    <row r="87" spans="1:28" s="20" customFormat="1" ht="19.899999999999999" customHeight="1">
      <c r="A87" s="44" t="s">
        <v>378</v>
      </c>
      <c r="B87" s="26" t="s">
        <v>29</v>
      </c>
      <c r="C87" s="57" t="s">
        <v>359</v>
      </c>
      <c r="D87" s="21" t="s">
        <v>296</v>
      </c>
      <c r="E87" s="21" t="s">
        <v>31</v>
      </c>
      <c r="F87" s="22" t="s">
        <v>32</v>
      </c>
      <c r="G87" s="22" t="s">
        <v>297</v>
      </c>
      <c r="H87" s="21" t="s">
        <v>297</v>
      </c>
      <c r="I87" s="23" t="s">
        <v>298</v>
      </c>
      <c r="J87" s="23" t="s">
        <v>379</v>
      </c>
      <c r="K87" s="24" t="s">
        <v>380</v>
      </c>
      <c r="L87" s="23" t="s">
        <v>381</v>
      </c>
      <c r="M87" s="26" t="s">
        <v>39</v>
      </c>
      <c r="N87" s="26" t="s">
        <v>97</v>
      </c>
      <c r="O87" s="26" t="s">
        <v>304</v>
      </c>
      <c r="P87" s="49" t="s">
        <v>73</v>
      </c>
      <c r="Q87" s="27">
        <v>5000000</v>
      </c>
      <c r="R87" s="49" t="s">
        <v>43</v>
      </c>
      <c r="S87" s="54" t="s">
        <v>342</v>
      </c>
      <c r="T87" s="55"/>
      <c r="U87" s="55"/>
      <c r="V87" s="55"/>
      <c r="W87" s="55"/>
      <c r="X87" s="55"/>
      <c r="Y87" s="30"/>
      <c r="Z87" s="23"/>
      <c r="AA87" s="35"/>
      <c r="AB87" s="36"/>
    </row>
    <row r="88" spans="1:28" s="20" customFormat="1" ht="19.899999999999999" customHeight="1">
      <c r="A88" s="44" t="s">
        <v>382</v>
      </c>
      <c r="B88" s="26" t="s">
        <v>29</v>
      </c>
      <c r="C88" s="57" t="s">
        <v>359</v>
      </c>
      <c r="D88" s="21" t="s">
        <v>296</v>
      </c>
      <c r="E88" s="21" t="s">
        <v>31</v>
      </c>
      <c r="F88" s="22" t="s">
        <v>32</v>
      </c>
      <c r="G88" s="22" t="s">
        <v>297</v>
      </c>
      <c r="H88" s="21" t="s">
        <v>297</v>
      </c>
      <c r="I88" s="23" t="s">
        <v>298</v>
      </c>
      <c r="J88" s="23" t="s">
        <v>379</v>
      </c>
      <c r="K88" s="24" t="s">
        <v>383</v>
      </c>
      <c r="L88" s="23" t="s">
        <v>384</v>
      </c>
      <c r="M88" s="26" t="s">
        <v>39</v>
      </c>
      <c r="N88" s="26" t="s">
        <v>40</v>
      </c>
      <c r="O88" s="26" t="s">
        <v>304</v>
      </c>
      <c r="P88" s="49" t="s">
        <v>73</v>
      </c>
      <c r="Q88" s="27">
        <v>5000000</v>
      </c>
      <c r="R88" s="49" t="s">
        <v>43</v>
      </c>
      <c r="S88" s="54" t="s">
        <v>342</v>
      </c>
      <c r="T88" s="55"/>
      <c r="U88" s="55"/>
      <c r="V88" s="55"/>
      <c r="W88" s="55"/>
      <c r="X88" s="55"/>
      <c r="Y88" s="30"/>
      <c r="Z88" s="23"/>
      <c r="AA88" s="35"/>
      <c r="AB88" s="36"/>
    </row>
    <row r="89" spans="1:28" s="20" customFormat="1" ht="19.899999999999999" customHeight="1">
      <c r="A89" s="44" t="s">
        <v>385</v>
      </c>
      <c r="B89" s="26" t="s">
        <v>29</v>
      </c>
      <c r="C89" s="57" t="str">
        <f>A89</f>
        <v>B33</v>
      </c>
      <c r="D89" s="21" t="s">
        <v>296</v>
      </c>
      <c r="E89" s="21" t="s">
        <v>31</v>
      </c>
      <c r="F89" s="22" t="s">
        <v>32</v>
      </c>
      <c r="G89" s="22" t="s">
        <v>297</v>
      </c>
      <c r="H89" s="21" t="s">
        <v>297</v>
      </c>
      <c r="I89" s="23" t="s">
        <v>298</v>
      </c>
      <c r="J89" s="24"/>
      <c r="K89" s="24" t="s">
        <v>386</v>
      </c>
      <c r="L89" s="23" t="s">
        <v>387</v>
      </c>
      <c r="M89" s="26" t="s">
        <v>39</v>
      </c>
      <c r="N89" s="26" t="s">
        <v>40</v>
      </c>
      <c r="O89" s="26" t="s">
        <v>304</v>
      </c>
      <c r="P89" s="49" t="s">
        <v>73</v>
      </c>
      <c r="Q89" s="27">
        <v>10000000</v>
      </c>
      <c r="R89" s="49" t="s">
        <v>43</v>
      </c>
      <c r="S89" s="54" t="s">
        <v>342</v>
      </c>
      <c r="T89" s="55"/>
      <c r="U89" s="55"/>
      <c r="V89" s="55"/>
      <c r="W89" s="55"/>
      <c r="X89" s="55"/>
      <c r="Y89" s="30"/>
      <c r="Z89" s="23"/>
      <c r="AA89" s="35"/>
      <c r="AB89" s="36"/>
    </row>
    <row r="90" spans="1:28" s="20" customFormat="1" ht="19.899999999999999" customHeight="1">
      <c r="A90" s="44" t="s">
        <v>388</v>
      </c>
      <c r="B90" s="26" t="s">
        <v>29</v>
      </c>
      <c r="C90" s="57" t="str">
        <f>A90</f>
        <v>B34</v>
      </c>
      <c r="D90" s="21" t="s">
        <v>296</v>
      </c>
      <c r="E90" s="21" t="s">
        <v>31</v>
      </c>
      <c r="F90" s="22" t="s">
        <v>32</v>
      </c>
      <c r="G90" s="22" t="s">
        <v>297</v>
      </c>
      <c r="H90" s="21" t="s">
        <v>297</v>
      </c>
      <c r="I90" s="23" t="s">
        <v>298</v>
      </c>
      <c r="J90" s="24"/>
      <c r="K90" s="24" t="s">
        <v>389</v>
      </c>
      <c r="L90" s="23" t="s">
        <v>390</v>
      </c>
      <c r="M90" s="26" t="s">
        <v>39</v>
      </c>
      <c r="N90" s="26" t="s">
        <v>40</v>
      </c>
      <c r="O90" s="26" t="s">
        <v>304</v>
      </c>
      <c r="P90" s="49" t="s">
        <v>73</v>
      </c>
      <c r="Q90" s="27">
        <v>5000000</v>
      </c>
      <c r="R90" s="49" t="s">
        <v>43</v>
      </c>
      <c r="S90" s="54" t="s">
        <v>342</v>
      </c>
      <c r="T90" s="55"/>
      <c r="U90" s="55"/>
      <c r="V90" s="55"/>
      <c r="W90" s="55"/>
      <c r="X90" s="55"/>
      <c r="Y90" s="30"/>
      <c r="Z90" s="23"/>
      <c r="AA90" s="35"/>
      <c r="AB90" s="36"/>
    </row>
    <row r="91" spans="1:28" s="20" customFormat="1" ht="19.899999999999999" customHeight="1">
      <c r="A91" s="44" t="s">
        <v>391</v>
      </c>
      <c r="B91" s="26" t="s">
        <v>29</v>
      </c>
      <c r="C91" s="57" t="s">
        <v>359</v>
      </c>
      <c r="D91" s="21" t="s">
        <v>296</v>
      </c>
      <c r="E91" s="21" t="s">
        <v>31</v>
      </c>
      <c r="F91" s="22" t="s">
        <v>32</v>
      </c>
      <c r="G91" s="22" t="s">
        <v>297</v>
      </c>
      <c r="H91" s="21" t="s">
        <v>297</v>
      </c>
      <c r="I91" s="23" t="s">
        <v>298</v>
      </c>
      <c r="J91" s="23" t="s">
        <v>379</v>
      </c>
      <c r="K91" s="24" t="s">
        <v>392</v>
      </c>
      <c r="L91" s="23" t="s">
        <v>393</v>
      </c>
      <c r="M91" s="26" t="s">
        <v>39</v>
      </c>
      <c r="N91" s="26" t="s">
        <v>40</v>
      </c>
      <c r="O91" s="26" t="s">
        <v>304</v>
      </c>
      <c r="P91" s="49" t="s">
        <v>73</v>
      </c>
      <c r="Q91" s="27">
        <v>2000000</v>
      </c>
      <c r="R91" s="49" t="s">
        <v>43</v>
      </c>
      <c r="S91" s="54" t="s">
        <v>342</v>
      </c>
      <c r="T91" s="55"/>
      <c r="U91" s="55"/>
      <c r="V91" s="55"/>
      <c r="W91" s="55"/>
      <c r="X91" s="55"/>
      <c r="Y91" s="30"/>
      <c r="Z91" s="23"/>
      <c r="AA91" s="35"/>
      <c r="AB91" s="36"/>
    </row>
    <row r="92" spans="1:28" s="20" customFormat="1" ht="19.899999999999999" customHeight="1">
      <c r="A92" s="44" t="s">
        <v>394</v>
      </c>
      <c r="B92" s="26" t="s">
        <v>29</v>
      </c>
      <c r="C92" s="57" t="s">
        <v>359</v>
      </c>
      <c r="D92" s="21" t="s">
        <v>296</v>
      </c>
      <c r="E92" s="21" t="s">
        <v>31</v>
      </c>
      <c r="F92" s="22" t="s">
        <v>32</v>
      </c>
      <c r="G92" s="22" t="s">
        <v>297</v>
      </c>
      <c r="H92" s="21" t="s">
        <v>297</v>
      </c>
      <c r="I92" s="23" t="s">
        <v>298</v>
      </c>
      <c r="J92" s="23" t="s">
        <v>379</v>
      </c>
      <c r="K92" s="24" t="s">
        <v>395</v>
      </c>
      <c r="L92" s="23" t="s">
        <v>396</v>
      </c>
      <c r="M92" s="26" t="s">
        <v>39</v>
      </c>
      <c r="N92" s="26" t="s">
        <v>397</v>
      </c>
      <c r="O92" s="26" t="s">
        <v>304</v>
      </c>
      <c r="P92" s="49" t="s">
        <v>73</v>
      </c>
      <c r="Q92" s="27">
        <v>3000000</v>
      </c>
      <c r="R92" s="49" t="s">
        <v>43</v>
      </c>
      <c r="S92" s="54" t="s">
        <v>342</v>
      </c>
      <c r="T92" s="55"/>
      <c r="U92" s="55"/>
      <c r="V92" s="55"/>
      <c r="W92" s="55"/>
      <c r="X92" s="55"/>
      <c r="Y92" s="30"/>
      <c r="Z92" s="23"/>
      <c r="AA92" s="35"/>
      <c r="AB92" s="36"/>
    </row>
    <row r="93" spans="1:28" s="20" customFormat="1" ht="19.899999999999999" customHeight="1">
      <c r="A93" s="44" t="s">
        <v>398</v>
      </c>
      <c r="B93" s="26" t="s">
        <v>29</v>
      </c>
      <c r="C93" s="57" t="s">
        <v>359</v>
      </c>
      <c r="D93" s="21" t="s">
        <v>296</v>
      </c>
      <c r="E93" s="21" t="s">
        <v>31</v>
      </c>
      <c r="F93" s="22" t="s">
        <v>32</v>
      </c>
      <c r="G93" s="22" t="s">
        <v>297</v>
      </c>
      <c r="H93" s="21" t="s">
        <v>297</v>
      </c>
      <c r="I93" s="23" t="s">
        <v>298</v>
      </c>
      <c r="J93" s="23" t="s">
        <v>379</v>
      </c>
      <c r="K93" s="24" t="s">
        <v>399</v>
      </c>
      <c r="L93" s="23" t="s">
        <v>400</v>
      </c>
      <c r="M93" s="26" t="s">
        <v>54</v>
      </c>
      <c r="N93" s="26" t="s">
        <v>125</v>
      </c>
      <c r="O93" s="26" t="s">
        <v>304</v>
      </c>
      <c r="P93" s="49" t="s">
        <v>73</v>
      </c>
      <c r="Q93" s="27">
        <v>3000000</v>
      </c>
      <c r="R93" s="49" t="s">
        <v>43</v>
      </c>
      <c r="S93" s="54" t="s">
        <v>342</v>
      </c>
      <c r="T93" s="55"/>
      <c r="U93" s="55"/>
      <c r="V93" s="55"/>
      <c r="W93" s="55"/>
      <c r="X93" s="55"/>
      <c r="Y93" s="30"/>
      <c r="Z93" s="23"/>
      <c r="AA93" s="35"/>
      <c r="AB93" s="36"/>
    </row>
    <row r="94" spans="1:28" s="20" customFormat="1" ht="19.899999999999999" customHeight="1">
      <c r="A94" s="44" t="s">
        <v>401</v>
      </c>
      <c r="B94" s="26" t="s">
        <v>29</v>
      </c>
      <c r="C94" s="57" t="s">
        <v>359</v>
      </c>
      <c r="D94" s="21" t="s">
        <v>296</v>
      </c>
      <c r="E94" s="21" t="s">
        <v>31</v>
      </c>
      <c r="F94" s="22" t="s">
        <v>32</v>
      </c>
      <c r="G94" s="22" t="s">
        <v>297</v>
      </c>
      <c r="H94" s="21" t="s">
        <v>297</v>
      </c>
      <c r="I94" s="23" t="s">
        <v>298</v>
      </c>
      <c r="J94" s="23" t="s">
        <v>379</v>
      </c>
      <c r="K94" s="24" t="s">
        <v>402</v>
      </c>
      <c r="L94" s="23" t="s">
        <v>403</v>
      </c>
      <c r="M94" s="26" t="s">
        <v>54</v>
      </c>
      <c r="N94" s="26" t="s">
        <v>209</v>
      </c>
      <c r="O94" s="26" t="s">
        <v>304</v>
      </c>
      <c r="P94" s="49" t="s">
        <v>73</v>
      </c>
      <c r="Q94" s="27">
        <v>4000000</v>
      </c>
      <c r="R94" s="49" t="s">
        <v>43</v>
      </c>
      <c r="S94" s="54" t="s">
        <v>342</v>
      </c>
      <c r="T94" s="55"/>
      <c r="U94" s="55"/>
      <c r="V94" s="55"/>
      <c r="W94" s="55"/>
      <c r="X94" s="55"/>
      <c r="Y94" s="30"/>
      <c r="Z94" s="23"/>
      <c r="AA94" s="35"/>
      <c r="AB94" s="36"/>
    </row>
    <row r="95" spans="1:28" s="20" customFormat="1" ht="19.899999999999999" customHeight="1">
      <c r="A95" s="44" t="s">
        <v>404</v>
      </c>
      <c r="B95" s="26" t="s">
        <v>29</v>
      </c>
      <c r="C95" s="57" t="s">
        <v>359</v>
      </c>
      <c r="D95" s="21" t="s">
        <v>296</v>
      </c>
      <c r="E95" s="21" t="s">
        <v>31</v>
      </c>
      <c r="F95" s="22" t="s">
        <v>32</v>
      </c>
      <c r="G95" s="22" t="s">
        <v>297</v>
      </c>
      <c r="H95" s="21" t="s">
        <v>297</v>
      </c>
      <c r="I95" s="23" t="s">
        <v>298</v>
      </c>
      <c r="J95" s="23" t="s">
        <v>379</v>
      </c>
      <c r="K95" s="24" t="s">
        <v>405</v>
      </c>
      <c r="L95" s="23" t="s">
        <v>406</v>
      </c>
      <c r="M95" s="26" t="s">
        <v>54</v>
      </c>
      <c r="N95" s="26" t="s">
        <v>209</v>
      </c>
      <c r="O95" s="26" t="s">
        <v>304</v>
      </c>
      <c r="P95" s="49" t="s">
        <v>73</v>
      </c>
      <c r="Q95" s="27">
        <v>10000000</v>
      </c>
      <c r="R95" s="49" t="s">
        <v>43</v>
      </c>
      <c r="S95" s="54" t="s">
        <v>342</v>
      </c>
      <c r="T95" s="55"/>
      <c r="U95" s="55"/>
      <c r="V95" s="55"/>
      <c r="W95" s="55"/>
      <c r="X95" s="55"/>
      <c r="Y95" s="30"/>
      <c r="Z95" s="23"/>
      <c r="AA95" s="35"/>
      <c r="AB95" s="36"/>
    </row>
    <row r="96" spans="1:28" s="20" customFormat="1" ht="19.899999999999999" customHeight="1">
      <c r="A96" s="44" t="s">
        <v>407</v>
      </c>
      <c r="B96" s="26" t="s">
        <v>29</v>
      </c>
      <c r="C96" s="57" t="s">
        <v>359</v>
      </c>
      <c r="D96" s="21" t="s">
        <v>296</v>
      </c>
      <c r="E96" s="21" t="s">
        <v>31</v>
      </c>
      <c r="F96" s="22" t="s">
        <v>32</v>
      </c>
      <c r="G96" s="22" t="s">
        <v>297</v>
      </c>
      <c r="H96" s="21" t="s">
        <v>297</v>
      </c>
      <c r="I96" s="23" t="s">
        <v>298</v>
      </c>
      <c r="J96" s="23" t="s">
        <v>379</v>
      </c>
      <c r="K96" s="24" t="s">
        <v>408</v>
      </c>
      <c r="L96" s="23" t="s">
        <v>396</v>
      </c>
      <c r="M96" s="26" t="s">
        <v>54</v>
      </c>
      <c r="N96" s="26" t="s">
        <v>323</v>
      </c>
      <c r="O96" s="26" t="s">
        <v>304</v>
      </c>
      <c r="P96" s="49" t="s">
        <v>73</v>
      </c>
      <c r="Q96" s="27">
        <v>3000000</v>
      </c>
      <c r="R96" s="49" t="s">
        <v>43</v>
      </c>
      <c r="S96" s="54" t="s">
        <v>342</v>
      </c>
      <c r="T96" s="55"/>
      <c r="U96" s="55"/>
      <c r="V96" s="55"/>
      <c r="W96" s="55"/>
      <c r="X96" s="55"/>
      <c r="Y96" s="30"/>
      <c r="Z96" s="23"/>
      <c r="AA96" s="35"/>
      <c r="AB96" s="36"/>
    </row>
    <row r="97" spans="1:28" s="20" customFormat="1" ht="19.899999999999999" customHeight="1">
      <c r="A97" s="44" t="s">
        <v>409</v>
      </c>
      <c r="B97" s="26" t="s">
        <v>29</v>
      </c>
      <c r="C97" s="57" t="s">
        <v>359</v>
      </c>
      <c r="D97" s="21" t="s">
        <v>296</v>
      </c>
      <c r="E97" s="21" t="s">
        <v>31</v>
      </c>
      <c r="F97" s="22" t="s">
        <v>32</v>
      </c>
      <c r="G97" s="22" t="s">
        <v>297</v>
      </c>
      <c r="H97" s="21" t="s">
        <v>297</v>
      </c>
      <c r="I97" s="23" t="s">
        <v>298</v>
      </c>
      <c r="J97" s="23" t="s">
        <v>379</v>
      </c>
      <c r="K97" s="24" t="s">
        <v>410</v>
      </c>
      <c r="L97" s="23" t="s">
        <v>411</v>
      </c>
      <c r="M97" s="26" t="s">
        <v>54</v>
      </c>
      <c r="N97" s="26" t="s">
        <v>55</v>
      </c>
      <c r="O97" s="26" t="s">
        <v>304</v>
      </c>
      <c r="P97" s="49" t="s">
        <v>73</v>
      </c>
      <c r="Q97" s="27">
        <v>8000000</v>
      </c>
      <c r="R97" s="49" t="s">
        <v>43</v>
      </c>
      <c r="S97" s="54" t="s">
        <v>342</v>
      </c>
      <c r="T97" s="55"/>
      <c r="U97" s="55"/>
      <c r="V97" s="55"/>
      <c r="W97" s="55"/>
      <c r="X97" s="55"/>
      <c r="Y97" s="30"/>
      <c r="Z97" s="23"/>
      <c r="AA97" s="35"/>
      <c r="AB97" s="36"/>
    </row>
    <row r="98" spans="1:28" s="20" customFormat="1" ht="19.899999999999999" customHeight="1">
      <c r="A98" s="44" t="s">
        <v>412</v>
      </c>
      <c r="B98" s="26" t="s">
        <v>29</v>
      </c>
      <c r="C98" s="57" t="s">
        <v>359</v>
      </c>
      <c r="D98" s="21" t="s">
        <v>296</v>
      </c>
      <c r="E98" s="21" t="s">
        <v>31</v>
      </c>
      <c r="F98" s="22" t="s">
        <v>32</v>
      </c>
      <c r="G98" s="22" t="s">
        <v>297</v>
      </c>
      <c r="H98" s="21" t="s">
        <v>297</v>
      </c>
      <c r="I98" s="23" t="s">
        <v>298</v>
      </c>
      <c r="J98" s="23" t="s">
        <v>379</v>
      </c>
      <c r="K98" s="24" t="s">
        <v>413</v>
      </c>
      <c r="L98" s="23" t="s">
        <v>414</v>
      </c>
      <c r="M98" s="26" t="s">
        <v>54</v>
      </c>
      <c r="N98" s="26" t="s">
        <v>209</v>
      </c>
      <c r="O98" s="26" t="s">
        <v>304</v>
      </c>
      <c r="P98" s="49" t="s">
        <v>73</v>
      </c>
      <c r="Q98" s="27">
        <v>500000</v>
      </c>
      <c r="R98" s="49" t="s">
        <v>43</v>
      </c>
      <c r="S98" s="54" t="s">
        <v>342</v>
      </c>
      <c r="T98" s="55"/>
      <c r="U98" s="55"/>
      <c r="V98" s="55"/>
      <c r="W98" s="55"/>
      <c r="X98" s="55"/>
      <c r="Y98" s="30"/>
      <c r="Z98" s="23"/>
      <c r="AA98" s="35"/>
      <c r="AB98" s="36"/>
    </row>
    <row r="99" spans="1:28" s="20" customFormat="1" ht="19.899999999999999" customHeight="1">
      <c r="A99" s="44" t="s">
        <v>415</v>
      </c>
      <c r="B99" s="26" t="s">
        <v>29</v>
      </c>
      <c r="C99" s="57" t="str">
        <f>A99</f>
        <v>B43</v>
      </c>
      <c r="D99" s="21" t="s">
        <v>296</v>
      </c>
      <c r="E99" s="21" t="s">
        <v>31</v>
      </c>
      <c r="F99" s="22" t="s">
        <v>32</v>
      </c>
      <c r="G99" s="22" t="s">
        <v>297</v>
      </c>
      <c r="H99" s="21" t="s">
        <v>297</v>
      </c>
      <c r="I99" s="23" t="s">
        <v>298</v>
      </c>
      <c r="J99" s="23"/>
      <c r="K99" s="24" t="s">
        <v>416</v>
      </c>
      <c r="L99" s="23" t="s">
        <v>417</v>
      </c>
      <c r="M99" s="26" t="s">
        <v>54</v>
      </c>
      <c r="N99" s="26" t="s">
        <v>209</v>
      </c>
      <c r="O99" s="26" t="s">
        <v>304</v>
      </c>
      <c r="P99" s="49" t="s">
        <v>73</v>
      </c>
      <c r="Q99" s="27">
        <v>30000000</v>
      </c>
      <c r="R99" s="49" t="s">
        <v>43</v>
      </c>
      <c r="S99" s="54" t="s">
        <v>342</v>
      </c>
      <c r="T99" s="55"/>
      <c r="U99" s="55"/>
      <c r="V99" s="55"/>
      <c r="W99" s="55"/>
      <c r="X99" s="55"/>
      <c r="Y99" s="30"/>
      <c r="Z99" s="23"/>
      <c r="AA99" s="35"/>
      <c r="AB99" s="36"/>
    </row>
    <row r="100" spans="1:28" s="20" customFormat="1" ht="19.899999999999999" customHeight="1">
      <c r="A100" s="44" t="s">
        <v>418</v>
      </c>
      <c r="B100" s="26" t="s">
        <v>29</v>
      </c>
      <c r="C100" s="57" t="s">
        <v>359</v>
      </c>
      <c r="D100" s="21" t="s">
        <v>296</v>
      </c>
      <c r="E100" s="21" t="s">
        <v>31</v>
      </c>
      <c r="F100" s="22" t="s">
        <v>50</v>
      </c>
      <c r="G100" s="22" t="s">
        <v>297</v>
      </c>
      <c r="H100" s="21" t="s">
        <v>297</v>
      </c>
      <c r="I100" s="23" t="s">
        <v>298</v>
      </c>
      <c r="J100" s="24" t="s">
        <v>419</v>
      </c>
      <c r="K100" s="24"/>
      <c r="L100" s="23" t="s">
        <v>420</v>
      </c>
      <c r="M100" s="26" t="s">
        <v>302</v>
      </c>
      <c r="N100" s="26" t="s">
        <v>303</v>
      </c>
      <c r="O100" s="26" t="s">
        <v>304</v>
      </c>
      <c r="P100" s="49" t="s">
        <v>73</v>
      </c>
      <c r="Q100" s="27">
        <v>50000000</v>
      </c>
      <c r="R100" s="49" t="s">
        <v>43</v>
      </c>
      <c r="S100" s="54" t="s">
        <v>342</v>
      </c>
      <c r="T100" s="55"/>
      <c r="U100" s="55"/>
      <c r="V100" s="55"/>
      <c r="W100" s="55"/>
      <c r="X100" s="55"/>
      <c r="Y100" s="30"/>
      <c r="Z100" s="23"/>
      <c r="AA100" s="35"/>
      <c r="AB100" s="36"/>
    </row>
    <row r="101" spans="1:28" s="20" customFormat="1" ht="19.899999999999999" customHeight="1">
      <c r="A101" s="44" t="s">
        <v>421</v>
      </c>
      <c r="B101" s="26" t="s">
        <v>29</v>
      </c>
      <c r="C101" s="57" t="s">
        <v>359</v>
      </c>
      <c r="D101" s="21" t="s">
        <v>296</v>
      </c>
      <c r="E101" s="21" t="s">
        <v>31</v>
      </c>
      <c r="F101" s="22" t="s">
        <v>32</v>
      </c>
      <c r="G101" s="22" t="s">
        <v>297</v>
      </c>
      <c r="H101" s="21" t="s">
        <v>297</v>
      </c>
      <c r="I101" s="23" t="s">
        <v>298</v>
      </c>
      <c r="J101" s="23" t="s">
        <v>419</v>
      </c>
      <c r="K101" s="24" t="s">
        <v>422</v>
      </c>
      <c r="L101" s="23" t="s">
        <v>423</v>
      </c>
      <c r="M101" s="26" t="s">
        <v>424</v>
      </c>
      <c r="N101" s="26" t="s">
        <v>303</v>
      </c>
      <c r="O101" s="26" t="s">
        <v>304</v>
      </c>
      <c r="P101" s="49" t="s">
        <v>73</v>
      </c>
      <c r="Q101" s="27">
        <v>5000000</v>
      </c>
      <c r="R101" s="49" t="s">
        <v>43</v>
      </c>
      <c r="S101" s="54" t="s">
        <v>342</v>
      </c>
      <c r="T101" s="55"/>
      <c r="U101" s="55"/>
      <c r="V101" s="55"/>
      <c r="W101" s="55"/>
      <c r="X101" s="55"/>
      <c r="Y101" s="30"/>
      <c r="Z101" s="23"/>
      <c r="AA101" s="35"/>
      <c r="AB101" s="36"/>
    </row>
    <row r="102" spans="1:28" s="20" customFormat="1" ht="19.899999999999999" customHeight="1">
      <c r="A102" s="44" t="s">
        <v>425</v>
      </c>
      <c r="B102" s="26" t="s">
        <v>29</v>
      </c>
      <c r="C102" s="57" t="s">
        <v>359</v>
      </c>
      <c r="D102" s="21" t="s">
        <v>296</v>
      </c>
      <c r="E102" s="21" t="s">
        <v>31</v>
      </c>
      <c r="F102" s="22" t="s">
        <v>32</v>
      </c>
      <c r="G102" s="22" t="s">
        <v>297</v>
      </c>
      <c r="H102" s="21" t="s">
        <v>297</v>
      </c>
      <c r="I102" s="23" t="s">
        <v>298</v>
      </c>
      <c r="J102" s="23" t="s">
        <v>419</v>
      </c>
      <c r="K102" s="24" t="s">
        <v>426</v>
      </c>
      <c r="L102" s="23" t="s">
        <v>427</v>
      </c>
      <c r="M102" s="26" t="s">
        <v>39</v>
      </c>
      <c r="N102" s="26" t="s">
        <v>303</v>
      </c>
      <c r="O102" s="26" t="s">
        <v>304</v>
      </c>
      <c r="P102" s="49" t="s">
        <v>73</v>
      </c>
      <c r="Q102" s="27">
        <v>3000000</v>
      </c>
      <c r="R102" s="49" t="s">
        <v>43</v>
      </c>
      <c r="S102" s="54" t="s">
        <v>342</v>
      </c>
      <c r="T102" s="55"/>
      <c r="U102" s="55"/>
      <c r="V102" s="55"/>
      <c r="W102" s="55"/>
      <c r="X102" s="55"/>
      <c r="Y102" s="30"/>
      <c r="Z102" s="23"/>
      <c r="AA102" s="35"/>
      <c r="AB102" s="36"/>
    </row>
    <row r="103" spans="1:28" s="20" customFormat="1" ht="19.899999999999999" customHeight="1">
      <c r="A103" s="44" t="s">
        <v>428</v>
      </c>
      <c r="B103" s="26" t="s">
        <v>29</v>
      </c>
      <c r="C103" s="57" t="str">
        <f>A103</f>
        <v>B47</v>
      </c>
      <c r="D103" s="21" t="s">
        <v>296</v>
      </c>
      <c r="E103" s="21" t="s">
        <v>31</v>
      </c>
      <c r="F103" s="22" t="s">
        <v>50</v>
      </c>
      <c r="G103" s="22" t="s">
        <v>297</v>
      </c>
      <c r="H103" s="21" t="s">
        <v>297</v>
      </c>
      <c r="I103" s="23" t="s">
        <v>298</v>
      </c>
      <c r="J103" s="24" t="s">
        <v>429</v>
      </c>
      <c r="K103" s="24"/>
      <c r="L103" s="23" t="s">
        <v>430</v>
      </c>
      <c r="M103" s="26" t="s">
        <v>424</v>
      </c>
      <c r="N103" s="26" t="s">
        <v>303</v>
      </c>
      <c r="O103" s="26" t="s">
        <v>304</v>
      </c>
      <c r="P103" s="49" t="s">
        <v>73</v>
      </c>
      <c r="Q103" s="27">
        <v>20000000</v>
      </c>
      <c r="R103" s="49" t="s">
        <v>43</v>
      </c>
      <c r="S103" s="54" t="s">
        <v>342</v>
      </c>
      <c r="T103" s="55"/>
      <c r="U103" s="55"/>
      <c r="V103" s="55"/>
      <c r="W103" s="55"/>
      <c r="X103" s="55"/>
      <c r="Y103" s="30"/>
      <c r="Z103" s="23"/>
      <c r="AA103" s="35"/>
      <c r="AB103" s="36"/>
    </row>
    <row r="104" spans="1:28" s="20" customFormat="1" ht="19.899999999999999" customHeight="1">
      <c r="A104" s="44" t="s">
        <v>431</v>
      </c>
      <c r="B104" s="26" t="s">
        <v>29</v>
      </c>
      <c r="C104" s="41"/>
      <c r="D104" s="21" t="s">
        <v>432</v>
      </c>
      <c r="E104" s="21" t="s">
        <v>31</v>
      </c>
      <c r="F104" s="22" t="s">
        <v>32</v>
      </c>
      <c r="G104" s="21" t="s">
        <v>33</v>
      </c>
      <c r="H104" s="21" t="s">
        <v>33</v>
      </c>
      <c r="I104" s="23" t="s">
        <v>433</v>
      </c>
      <c r="J104" s="23" t="s">
        <v>434</v>
      </c>
      <c r="K104" s="24" t="s">
        <v>435</v>
      </c>
      <c r="L104" s="23" t="s">
        <v>436</v>
      </c>
      <c r="M104" s="26" t="s">
        <v>54</v>
      </c>
      <c r="N104" s="26" t="s">
        <v>209</v>
      </c>
      <c r="O104" s="26" t="s">
        <v>437</v>
      </c>
      <c r="P104" s="49" t="s">
        <v>294</v>
      </c>
      <c r="Q104" s="27">
        <v>2500000</v>
      </c>
      <c r="R104" s="49" t="s">
        <v>43</v>
      </c>
      <c r="S104" s="54" t="s">
        <v>305</v>
      </c>
      <c r="T104" s="55" t="s">
        <v>46</v>
      </c>
      <c r="U104" s="55" t="s">
        <v>46</v>
      </c>
      <c r="V104" s="55"/>
      <c r="W104" s="55"/>
      <c r="X104" s="55"/>
      <c r="Y104" s="30" t="s">
        <v>438</v>
      </c>
      <c r="Z104" s="23"/>
      <c r="AA104" s="35"/>
      <c r="AB104" s="36"/>
    </row>
    <row r="105" spans="1:28" s="20" customFormat="1" ht="19.899999999999999" customHeight="1">
      <c r="A105" s="44" t="s">
        <v>439</v>
      </c>
      <c r="B105" s="26" t="s">
        <v>29</v>
      </c>
      <c r="C105" s="57" t="s">
        <v>439</v>
      </c>
      <c r="D105" s="21" t="s">
        <v>432</v>
      </c>
      <c r="E105" s="21" t="s">
        <v>31</v>
      </c>
      <c r="F105" s="22" t="s">
        <v>32</v>
      </c>
      <c r="G105" s="21" t="s">
        <v>33</v>
      </c>
      <c r="H105" s="21" t="s">
        <v>33</v>
      </c>
      <c r="I105" s="23" t="s">
        <v>433</v>
      </c>
      <c r="J105" s="23" t="s">
        <v>434</v>
      </c>
      <c r="K105" s="24" t="s">
        <v>440</v>
      </c>
      <c r="L105" s="23" t="s">
        <v>441</v>
      </c>
      <c r="M105" s="26"/>
      <c r="N105" s="26"/>
      <c r="O105" s="26" t="s">
        <v>437</v>
      </c>
      <c r="P105" s="49" t="s">
        <v>64</v>
      </c>
      <c r="Q105" s="27">
        <v>5262707</v>
      </c>
      <c r="R105" s="49" t="s">
        <v>43</v>
      </c>
      <c r="S105" s="54"/>
      <c r="T105" s="55" t="s">
        <v>46</v>
      </c>
      <c r="U105" s="55" t="s">
        <v>46</v>
      </c>
      <c r="V105" s="55"/>
      <c r="W105" s="55"/>
      <c r="X105" s="55"/>
      <c r="Y105" s="30" t="s">
        <v>438</v>
      </c>
      <c r="Z105" s="23"/>
      <c r="AA105" s="35"/>
      <c r="AB105" s="36"/>
    </row>
    <row r="106" spans="1:28" s="20" customFormat="1" ht="19.899999999999999" customHeight="1">
      <c r="A106" s="44" t="s">
        <v>442</v>
      </c>
      <c r="B106" s="26" t="s">
        <v>29</v>
      </c>
      <c r="C106" s="67" t="str">
        <f>A106</f>
        <v>U11</v>
      </c>
      <c r="D106" s="21" t="s">
        <v>443</v>
      </c>
      <c r="E106" s="21" t="s">
        <v>75</v>
      </c>
      <c r="F106" s="22" t="s">
        <v>50</v>
      </c>
      <c r="G106" s="22" t="s">
        <v>444</v>
      </c>
      <c r="H106" s="21" t="s">
        <v>445</v>
      </c>
      <c r="I106" s="23" t="s">
        <v>446</v>
      </c>
      <c r="J106" s="24" t="s">
        <v>447</v>
      </c>
      <c r="K106" s="24"/>
      <c r="L106" s="23" t="s">
        <v>448</v>
      </c>
      <c r="M106" s="26" t="s">
        <v>302</v>
      </c>
      <c r="N106" s="26" t="s">
        <v>303</v>
      </c>
      <c r="O106" s="26" t="s">
        <v>437</v>
      </c>
      <c r="P106" s="49" t="s">
        <v>294</v>
      </c>
      <c r="Q106" s="27">
        <v>3000000</v>
      </c>
      <c r="R106" s="49" t="s">
        <v>43</v>
      </c>
      <c r="S106" s="54" t="s">
        <v>305</v>
      </c>
      <c r="T106" s="55" t="s">
        <v>46</v>
      </c>
      <c r="U106" s="55" t="s">
        <v>46</v>
      </c>
      <c r="V106" s="55"/>
      <c r="W106" s="55"/>
      <c r="X106" s="55"/>
      <c r="Y106" s="30" t="s">
        <v>438</v>
      </c>
      <c r="Z106" s="23"/>
      <c r="AA106" s="35"/>
      <c r="AB106" s="36"/>
    </row>
    <row r="107" spans="1:28" s="20" customFormat="1" ht="19.899999999999999" customHeight="1">
      <c r="A107" s="44" t="s">
        <v>449</v>
      </c>
      <c r="B107" s="26" t="s">
        <v>29</v>
      </c>
      <c r="C107" s="67" t="s">
        <v>442</v>
      </c>
      <c r="D107" s="21" t="s">
        <v>443</v>
      </c>
      <c r="E107" s="21" t="s">
        <v>75</v>
      </c>
      <c r="F107" s="22" t="s">
        <v>32</v>
      </c>
      <c r="G107" s="22" t="s">
        <v>444</v>
      </c>
      <c r="H107" s="21" t="s">
        <v>445</v>
      </c>
      <c r="I107" s="23" t="s">
        <v>446</v>
      </c>
      <c r="J107" s="23" t="s">
        <v>447</v>
      </c>
      <c r="K107" s="24" t="s">
        <v>450</v>
      </c>
      <c r="L107" s="23" t="s">
        <v>451</v>
      </c>
      <c r="M107" s="26" t="s">
        <v>82</v>
      </c>
      <c r="N107" s="26" t="s">
        <v>369</v>
      </c>
      <c r="O107" s="26" t="s">
        <v>437</v>
      </c>
      <c r="P107" s="49" t="s">
        <v>294</v>
      </c>
      <c r="Q107" s="27">
        <v>9000000</v>
      </c>
      <c r="R107" s="49" t="s">
        <v>43</v>
      </c>
      <c r="S107" s="54" t="s">
        <v>305</v>
      </c>
      <c r="T107" s="55" t="s">
        <v>46</v>
      </c>
      <c r="U107" s="55"/>
      <c r="V107" s="55"/>
      <c r="W107" s="55"/>
      <c r="X107" s="55"/>
      <c r="Y107" s="30" t="s">
        <v>438</v>
      </c>
      <c r="Z107" s="23"/>
      <c r="AA107" s="35"/>
      <c r="AB107" s="36"/>
    </row>
    <row r="108" spans="1:28" s="20" customFormat="1" ht="19.899999999999999" customHeight="1">
      <c r="A108" s="44" t="s">
        <v>452</v>
      </c>
      <c r="B108" s="26" t="s">
        <v>29</v>
      </c>
      <c r="C108" s="67" t="s">
        <v>442</v>
      </c>
      <c r="D108" s="21" t="s">
        <v>443</v>
      </c>
      <c r="E108" s="21" t="s">
        <v>75</v>
      </c>
      <c r="F108" s="22" t="s">
        <v>32</v>
      </c>
      <c r="G108" s="22" t="s">
        <v>444</v>
      </c>
      <c r="H108" s="21" t="s">
        <v>445</v>
      </c>
      <c r="I108" s="23" t="s">
        <v>446</v>
      </c>
      <c r="J108" s="23" t="s">
        <v>447</v>
      </c>
      <c r="K108" s="24" t="s">
        <v>453</v>
      </c>
      <c r="L108" s="23" t="s">
        <v>454</v>
      </c>
      <c r="M108" s="25" t="s">
        <v>82</v>
      </c>
      <c r="N108" s="25" t="s">
        <v>369</v>
      </c>
      <c r="O108" s="26" t="s">
        <v>437</v>
      </c>
      <c r="P108" s="49" t="s">
        <v>294</v>
      </c>
      <c r="Q108" s="27">
        <v>2000000</v>
      </c>
      <c r="R108" s="22" t="s">
        <v>43</v>
      </c>
      <c r="S108" s="28" t="s">
        <v>305</v>
      </c>
      <c r="T108" s="29" t="s">
        <v>46</v>
      </c>
      <c r="U108" s="29"/>
      <c r="V108" s="29"/>
      <c r="W108" s="29"/>
      <c r="X108" s="29"/>
      <c r="Y108" s="30" t="s">
        <v>438</v>
      </c>
      <c r="Z108" s="23"/>
      <c r="AA108" s="35"/>
      <c r="AB108" s="36"/>
    </row>
    <row r="109" spans="1:28" s="20" customFormat="1" ht="19.899999999999999" customHeight="1">
      <c r="A109" s="44" t="s">
        <v>455</v>
      </c>
      <c r="B109" s="26" t="s">
        <v>29</v>
      </c>
      <c r="C109" s="67" t="s">
        <v>442</v>
      </c>
      <c r="D109" s="21" t="s">
        <v>443</v>
      </c>
      <c r="E109" s="21" t="s">
        <v>75</v>
      </c>
      <c r="F109" s="22" t="s">
        <v>32</v>
      </c>
      <c r="G109" s="22" t="s">
        <v>444</v>
      </c>
      <c r="H109" s="21" t="s">
        <v>445</v>
      </c>
      <c r="I109" s="23" t="s">
        <v>446</v>
      </c>
      <c r="J109" s="23" t="s">
        <v>447</v>
      </c>
      <c r="K109" s="24" t="s">
        <v>456</v>
      </c>
      <c r="L109" s="23" t="s">
        <v>457</v>
      </c>
      <c r="M109" s="25" t="s">
        <v>39</v>
      </c>
      <c r="N109" s="25" t="s">
        <v>97</v>
      </c>
      <c r="O109" s="26" t="s">
        <v>437</v>
      </c>
      <c r="P109" s="49" t="s">
        <v>294</v>
      </c>
      <c r="Q109" s="27">
        <v>10000000</v>
      </c>
      <c r="R109" s="22" t="s">
        <v>43</v>
      </c>
      <c r="S109" s="28" t="s">
        <v>305</v>
      </c>
      <c r="T109" s="29" t="s">
        <v>46</v>
      </c>
      <c r="U109" s="29"/>
      <c r="V109" s="29"/>
      <c r="W109" s="29"/>
      <c r="X109" s="29"/>
      <c r="Y109" s="30" t="s">
        <v>438</v>
      </c>
      <c r="Z109" s="23"/>
      <c r="AA109" s="35"/>
      <c r="AB109" s="36"/>
    </row>
    <row r="110" spans="1:28" s="20" customFormat="1" ht="19.899999999999999" customHeight="1">
      <c r="A110" s="44" t="s">
        <v>458</v>
      </c>
      <c r="B110" s="26" t="s">
        <v>29</v>
      </c>
      <c r="C110" s="67" t="s">
        <v>442</v>
      </c>
      <c r="D110" s="21" t="s">
        <v>443</v>
      </c>
      <c r="E110" s="21" t="s">
        <v>75</v>
      </c>
      <c r="F110" s="22" t="s">
        <v>32</v>
      </c>
      <c r="G110" s="22" t="s">
        <v>444</v>
      </c>
      <c r="H110" s="21" t="s">
        <v>445</v>
      </c>
      <c r="I110" s="23" t="s">
        <v>446</v>
      </c>
      <c r="J110" s="23" t="s">
        <v>447</v>
      </c>
      <c r="K110" s="24" t="s">
        <v>459</v>
      </c>
      <c r="L110" s="23" t="s">
        <v>460</v>
      </c>
      <c r="M110" s="25" t="s">
        <v>424</v>
      </c>
      <c r="N110" s="25" t="s">
        <v>125</v>
      </c>
      <c r="O110" s="26" t="s">
        <v>437</v>
      </c>
      <c r="P110" s="49" t="s">
        <v>294</v>
      </c>
      <c r="Q110" s="27">
        <v>10000000</v>
      </c>
      <c r="R110" s="22" t="s">
        <v>43</v>
      </c>
      <c r="S110" s="28" t="s">
        <v>305</v>
      </c>
      <c r="T110" s="29" t="s">
        <v>46</v>
      </c>
      <c r="U110" s="29"/>
      <c r="V110" s="29"/>
      <c r="W110" s="29"/>
      <c r="X110" s="29"/>
      <c r="Y110" s="30" t="s">
        <v>438</v>
      </c>
      <c r="Z110" s="23"/>
      <c r="AA110" s="35"/>
      <c r="AB110" s="36"/>
    </row>
    <row r="111" spans="1:28" s="20" customFormat="1" ht="19.899999999999999" customHeight="1">
      <c r="A111" s="44" t="s">
        <v>461</v>
      </c>
      <c r="B111" s="26" t="s">
        <v>29</v>
      </c>
      <c r="C111" s="67" t="s">
        <v>442</v>
      </c>
      <c r="D111" s="21" t="s">
        <v>443</v>
      </c>
      <c r="E111" s="21" t="s">
        <v>75</v>
      </c>
      <c r="F111" s="22" t="s">
        <v>32</v>
      </c>
      <c r="G111" s="22" t="s">
        <v>444</v>
      </c>
      <c r="H111" s="21" t="s">
        <v>445</v>
      </c>
      <c r="I111" s="23" t="s">
        <v>446</v>
      </c>
      <c r="J111" s="23" t="s">
        <v>447</v>
      </c>
      <c r="K111" s="24" t="s">
        <v>462</v>
      </c>
      <c r="L111" s="23" t="s">
        <v>463</v>
      </c>
      <c r="M111" s="25" t="s">
        <v>82</v>
      </c>
      <c r="N111" s="25" t="s">
        <v>83</v>
      </c>
      <c r="O111" s="26" t="s">
        <v>437</v>
      </c>
      <c r="P111" s="49" t="s">
        <v>294</v>
      </c>
      <c r="Q111" s="27">
        <v>3000000</v>
      </c>
      <c r="R111" s="22" t="s">
        <v>43</v>
      </c>
      <c r="S111" s="28" t="s">
        <v>305</v>
      </c>
      <c r="T111" s="29" t="s">
        <v>46</v>
      </c>
      <c r="U111" s="29"/>
      <c r="V111" s="29"/>
      <c r="W111" s="29"/>
      <c r="X111" s="29"/>
      <c r="Y111" s="30" t="s">
        <v>438</v>
      </c>
      <c r="Z111" s="23"/>
      <c r="AA111" s="35"/>
      <c r="AB111" s="36"/>
    </row>
    <row r="112" spans="1:28" s="20" customFormat="1" ht="19.899999999999999" customHeight="1">
      <c r="A112" s="44" t="s">
        <v>464</v>
      </c>
      <c r="B112" s="26" t="s">
        <v>29</v>
      </c>
      <c r="C112" s="57"/>
      <c r="D112" s="21" t="s">
        <v>443</v>
      </c>
      <c r="E112" s="21" t="s">
        <v>156</v>
      </c>
      <c r="F112" s="22" t="s">
        <v>32</v>
      </c>
      <c r="G112" s="22" t="s">
        <v>444</v>
      </c>
      <c r="H112" s="21" t="s">
        <v>445</v>
      </c>
      <c r="I112" s="23" t="s">
        <v>446</v>
      </c>
      <c r="J112" s="23" t="s">
        <v>447</v>
      </c>
      <c r="K112" s="24" t="s">
        <v>465</v>
      </c>
      <c r="L112" s="23" t="s">
        <v>466</v>
      </c>
      <c r="M112" s="25" t="s">
        <v>302</v>
      </c>
      <c r="N112" s="25" t="s">
        <v>303</v>
      </c>
      <c r="O112" s="26" t="s">
        <v>437</v>
      </c>
      <c r="P112" s="49" t="s">
        <v>294</v>
      </c>
      <c r="Q112" s="27">
        <v>1190387</v>
      </c>
      <c r="R112" s="22" t="s">
        <v>43</v>
      </c>
      <c r="S112" s="28" t="s">
        <v>305</v>
      </c>
      <c r="T112" s="29" t="s">
        <v>46</v>
      </c>
      <c r="U112" s="29" t="s">
        <v>46</v>
      </c>
      <c r="V112" s="29"/>
      <c r="W112" s="29"/>
      <c r="X112" s="29"/>
      <c r="Y112" s="30" t="s">
        <v>438</v>
      </c>
      <c r="Z112" s="23"/>
      <c r="AA112" s="35"/>
      <c r="AB112" s="36"/>
    </row>
    <row r="113" spans="1:28" s="20" customFormat="1" ht="19.899999999999999" customHeight="1">
      <c r="A113" s="44" t="s">
        <v>467</v>
      </c>
      <c r="B113" s="26" t="s">
        <v>29</v>
      </c>
      <c r="C113" s="58" t="s">
        <v>467</v>
      </c>
      <c r="D113" s="21" t="s">
        <v>296</v>
      </c>
      <c r="E113" s="21" t="s">
        <v>31</v>
      </c>
      <c r="F113" s="22" t="s">
        <v>50</v>
      </c>
      <c r="G113" s="21" t="s">
        <v>33</v>
      </c>
      <c r="H113" s="21" t="s">
        <v>33</v>
      </c>
      <c r="I113" s="23" t="s">
        <v>468</v>
      </c>
      <c r="J113" s="24" t="s">
        <v>469</v>
      </c>
      <c r="K113" s="24"/>
      <c r="L113" s="23" t="s">
        <v>470</v>
      </c>
      <c r="M113" s="25" t="s">
        <v>302</v>
      </c>
      <c r="N113" s="25" t="s">
        <v>303</v>
      </c>
      <c r="O113" s="26" t="s">
        <v>437</v>
      </c>
      <c r="P113" s="49" t="s">
        <v>42</v>
      </c>
      <c r="Q113" s="27">
        <v>65000000</v>
      </c>
      <c r="R113" s="22" t="s">
        <v>43</v>
      </c>
      <c r="S113" s="28" t="s">
        <v>305</v>
      </c>
      <c r="T113" s="29" t="s">
        <v>46</v>
      </c>
      <c r="U113" s="29" t="s">
        <v>46</v>
      </c>
      <c r="V113" s="29"/>
      <c r="W113" s="29"/>
      <c r="X113" s="29"/>
      <c r="Y113" s="30" t="s">
        <v>438</v>
      </c>
      <c r="Z113" s="23"/>
      <c r="AA113" s="35"/>
      <c r="AB113" s="36"/>
    </row>
    <row r="114" spans="1:28" s="20" customFormat="1" ht="19.899999999999999" customHeight="1">
      <c r="A114" s="44" t="s">
        <v>471</v>
      </c>
      <c r="B114" s="26" t="s">
        <v>29</v>
      </c>
      <c r="C114" s="41"/>
      <c r="D114" s="21" t="s">
        <v>296</v>
      </c>
      <c r="E114" s="21" t="s">
        <v>31</v>
      </c>
      <c r="F114" s="22" t="s">
        <v>32</v>
      </c>
      <c r="G114" s="22" t="s">
        <v>33</v>
      </c>
      <c r="H114" s="21" t="s">
        <v>33</v>
      </c>
      <c r="I114" s="23" t="s">
        <v>468</v>
      </c>
      <c r="J114" s="23"/>
      <c r="K114" s="24" t="s">
        <v>472</v>
      </c>
      <c r="L114" s="23" t="s">
        <v>473</v>
      </c>
      <c r="M114" s="25" t="s">
        <v>82</v>
      </c>
      <c r="N114" s="25" t="s">
        <v>83</v>
      </c>
      <c r="O114" s="26" t="s">
        <v>437</v>
      </c>
      <c r="P114" s="49" t="s">
        <v>294</v>
      </c>
      <c r="Q114" s="27">
        <v>3800000</v>
      </c>
      <c r="R114" s="22" t="s">
        <v>43</v>
      </c>
      <c r="S114" s="28" t="s">
        <v>305</v>
      </c>
      <c r="T114" s="29" t="s">
        <v>46</v>
      </c>
      <c r="U114" s="29" t="s">
        <v>46</v>
      </c>
      <c r="V114" s="29"/>
      <c r="W114" s="29"/>
      <c r="X114" s="29"/>
      <c r="Y114" s="30" t="s">
        <v>438</v>
      </c>
      <c r="Z114" s="23"/>
      <c r="AA114" s="35"/>
      <c r="AB114" s="36"/>
    </row>
    <row r="115" spans="1:28" s="20" customFormat="1" ht="19.899999999999999" customHeight="1">
      <c r="A115" s="44" t="s">
        <v>474</v>
      </c>
      <c r="B115" s="26" t="s">
        <v>29</v>
      </c>
      <c r="C115" s="41"/>
      <c r="D115" s="21" t="s">
        <v>296</v>
      </c>
      <c r="E115" s="21" t="s">
        <v>156</v>
      </c>
      <c r="F115" s="22" t="s">
        <v>32</v>
      </c>
      <c r="G115" s="22" t="s">
        <v>33</v>
      </c>
      <c r="H115" s="21" t="s">
        <v>33</v>
      </c>
      <c r="I115" s="23" t="s">
        <v>468</v>
      </c>
      <c r="J115" s="23"/>
      <c r="K115" s="24" t="s">
        <v>475</v>
      </c>
      <c r="L115" s="23" t="s">
        <v>476</v>
      </c>
      <c r="M115" s="25" t="s">
        <v>54</v>
      </c>
      <c r="N115" s="25" t="s">
        <v>323</v>
      </c>
      <c r="O115" s="26" t="s">
        <v>437</v>
      </c>
      <c r="P115" s="49" t="s">
        <v>73</v>
      </c>
      <c r="Q115" s="27">
        <v>1800000</v>
      </c>
      <c r="R115" s="22" t="s">
        <v>43</v>
      </c>
      <c r="S115" s="28" t="s">
        <v>305</v>
      </c>
      <c r="T115" s="29" t="s">
        <v>46</v>
      </c>
      <c r="U115" s="29" t="s">
        <v>46</v>
      </c>
      <c r="V115" s="29"/>
      <c r="W115" s="29"/>
      <c r="X115" s="29"/>
      <c r="Y115" s="30" t="s">
        <v>438</v>
      </c>
      <c r="Z115" s="23"/>
      <c r="AA115" s="35"/>
      <c r="AB115" s="36"/>
    </row>
    <row r="116" spans="1:28" s="20" customFormat="1" ht="19.899999999999999" customHeight="1">
      <c r="A116" s="44" t="s">
        <v>477</v>
      </c>
      <c r="B116" s="26" t="s">
        <v>29</v>
      </c>
      <c r="C116" s="41"/>
      <c r="D116" s="21" t="s">
        <v>296</v>
      </c>
      <c r="E116" s="21" t="s">
        <v>156</v>
      </c>
      <c r="F116" s="22" t="s">
        <v>32</v>
      </c>
      <c r="G116" s="22" t="s">
        <v>33</v>
      </c>
      <c r="H116" s="21" t="s">
        <v>33</v>
      </c>
      <c r="I116" s="23" t="s">
        <v>468</v>
      </c>
      <c r="J116" s="23"/>
      <c r="K116" s="24" t="s">
        <v>478</v>
      </c>
      <c r="L116" s="23" t="s">
        <v>476</v>
      </c>
      <c r="M116" s="25" t="s">
        <v>39</v>
      </c>
      <c r="N116" s="25" t="s">
        <v>40</v>
      </c>
      <c r="O116" s="26" t="s">
        <v>437</v>
      </c>
      <c r="P116" s="49" t="s">
        <v>73</v>
      </c>
      <c r="Q116" s="27">
        <v>1100000</v>
      </c>
      <c r="R116" s="22" t="s">
        <v>43</v>
      </c>
      <c r="S116" s="28" t="s">
        <v>305</v>
      </c>
      <c r="T116" s="29" t="s">
        <v>46</v>
      </c>
      <c r="U116" s="29" t="s">
        <v>46</v>
      </c>
      <c r="V116" s="29"/>
      <c r="W116" s="29"/>
      <c r="X116" s="29"/>
      <c r="Y116" s="30" t="s">
        <v>438</v>
      </c>
      <c r="Z116" s="23"/>
      <c r="AA116" s="35"/>
      <c r="AB116" s="36"/>
    </row>
    <row r="117" spans="1:28" s="20" customFormat="1" ht="19.899999999999999" customHeight="1">
      <c r="A117" s="44" t="s">
        <v>479</v>
      </c>
      <c r="B117" s="26" t="s">
        <v>29</v>
      </c>
      <c r="C117" s="41"/>
      <c r="D117" s="21" t="s">
        <v>296</v>
      </c>
      <c r="E117" s="21" t="s">
        <v>31</v>
      </c>
      <c r="F117" s="22" t="s">
        <v>32</v>
      </c>
      <c r="G117" s="22" t="s">
        <v>33</v>
      </c>
      <c r="H117" s="21" t="s">
        <v>33</v>
      </c>
      <c r="I117" s="23" t="s">
        <v>468</v>
      </c>
      <c r="J117" s="24"/>
      <c r="K117" s="24" t="s">
        <v>480</v>
      </c>
      <c r="L117" s="23" t="s">
        <v>481</v>
      </c>
      <c r="M117" s="25" t="s">
        <v>39</v>
      </c>
      <c r="N117" s="25" t="s">
        <v>40</v>
      </c>
      <c r="O117" s="26" t="s">
        <v>437</v>
      </c>
      <c r="P117" s="49" t="s">
        <v>73</v>
      </c>
      <c r="Q117" s="27">
        <v>304000</v>
      </c>
      <c r="R117" s="22" t="s">
        <v>43</v>
      </c>
      <c r="S117" s="28" t="s">
        <v>305</v>
      </c>
      <c r="T117" s="29" t="s">
        <v>46</v>
      </c>
      <c r="U117" s="29" t="s">
        <v>46</v>
      </c>
      <c r="V117" s="29"/>
      <c r="W117" s="29"/>
      <c r="X117" s="29"/>
      <c r="Y117" s="30" t="s">
        <v>438</v>
      </c>
      <c r="Z117" s="23"/>
      <c r="AA117" s="35"/>
      <c r="AB117" s="36"/>
    </row>
    <row r="118" spans="1:28" s="20" customFormat="1" ht="19.899999999999999" customHeight="1">
      <c r="A118" s="44" t="s">
        <v>482</v>
      </c>
      <c r="B118" s="26" t="s">
        <v>29</v>
      </c>
      <c r="C118" s="41"/>
      <c r="D118" s="21" t="s">
        <v>296</v>
      </c>
      <c r="E118" s="21" t="s">
        <v>31</v>
      </c>
      <c r="F118" s="22" t="s">
        <v>32</v>
      </c>
      <c r="G118" s="22" t="s">
        <v>33</v>
      </c>
      <c r="H118" s="21" t="s">
        <v>33</v>
      </c>
      <c r="I118" s="23" t="s">
        <v>468</v>
      </c>
      <c r="J118" s="24"/>
      <c r="K118" s="24" t="s">
        <v>483</v>
      </c>
      <c r="L118" s="23" t="s">
        <v>484</v>
      </c>
      <c r="M118" s="25" t="s">
        <v>485</v>
      </c>
      <c r="N118" s="25" t="s">
        <v>209</v>
      </c>
      <c r="O118" s="26" t="s">
        <v>437</v>
      </c>
      <c r="P118" s="49" t="s">
        <v>73</v>
      </c>
      <c r="Q118" s="27">
        <v>1638000</v>
      </c>
      <c r="R118" s="22" t="s">
        <v>43</v>
      </c>
      <c r="S118" s="28" t="s">
        <v>305</v>
      </c>
      <c r="T118" s="29" t="s">
        <v>46</v>
      </c>
      <c r="U118" s="29" t="s">
        <v>46</v>
      </c>
      <c r="V118" s="29"/>
      <c r="W118" s="29"/>
      <c r="X118" s="29"/>
      <c r="Y118" s="30" t="s">
        <v>438</v>
      </c>
      <c r="Z118" s="23"/>
      <c r="AA118" s="35"/>
      <c r="AB118" s="36"/>
    </row>
    <row r="119" spans="1:28" s="20" customFormat="1" ht="19.899999999999999" customHeight="1">
      <c r="A119" s="44" t="s">
        <v>486</v>
      </c>
      <c r="B119" s="26" t="s">
        <v>29</v>
      </c>
      <c r="C119" s="41"/>
      <c r="D119" s="21" t="s">
        <v>296</v>
      </c>
      <c r="E119" s="21" t="s">
        <v>89</v>
      </c>
      <c r="F119" s="22" t="s">
        <v>50</v>
      </c>
      <c r="G119" s="22" t="s">
        <v>487</v>
      </c>
      <c r="H119" s="21" t="s">
        <v>487</v>
      </c>
      <c r="I119" s="23" t="s">
        <v>488</v>
      </c>
      <c r="J119" s="24" t="s">
        <v>489</v>
      </c>
      <c r="K119" s="24"/>
      <c r="L119" s="23" t="s">
        <v>490</v>
      </c>
      <c r="M119" s="25" t="s">
        <v>302</v>
      </c>
      <c r="N119" s="25" t="s">
        <v>40</v>
      </c>
      <c r="O119" s="26" t="s">
        <v>437</v>
      </c>
      <c r="P119" s="49" t="s">
        <v>73</v>
      </c>
      <c r="Q119" s="27">
        <v>972000</v>
      </c>
      <c r="R119" s="22" t="s">
        <v>43</v>
      </c>
      <c r="S119" s="28" t="s">
        <v>44</v>
      </c>
      <c r="T119" s="29" t="s">
        <v>46</v>
      </c>
      <c r="U119" s="29" t="s">
        <v>46</v>
      </c>
      <c r="V119" s="29" t="s">
        <v>46</v>
      </c>
      <c r="W119" s="29"/>
      <c r="X119" s="29"/>
      <c r="Y119" s="30"/>
      <c r="Z119" s="23"/>
      <c r="AA119" s="35"/>
      <c r="AB119" s="36"/>
    </row>
    <row r="120" spans="1:28" s="20" customFormat="1" ht="19.899999999999999" customHeight="1">
      <c r="A120" s="44" t="s">
        <v>491</v>
      </c>
      <c r="B120" s="26" t="s">
        <v>29</v>
      </c>
      <c r="C120" s="41"/>
      <c r="D120" s="21" t="s">
        <v>492</v>
      </c>
      <c r="E120" s="21" t="s">
        <v>31</v>
      </c>
      <c r="F120" s="22" t="s">
        <v>50</v>
      </c>
      <c r="G120" s="22" t="s">
        <v>487</v>
      </c>
      <c r="H120" s="21" t="s">
        <v>487</v>
      </c>
      <c r="I120" s="23" t="s">
        <v>488</v>
      </c>
      <c r="J120" s="24" t="s">
        <v>493</v>
      </c>
      <c r="K120" s="24"/>
      <c r="L120" s="23" t="s">
        <v>494</v>
      </c>
      <c r="M120" s="25" t="s">
        <v>302</v>
      </c>
      <c r="N120" s="25" t="s">
        <v>40</v>
      </c>
      <c r="O120" s="26" t="s">
        <v>437</v>
      </c>
      <c r="P120" s="49" t="s">
        <v>73</v>
      </c>
      <c r="Q120" s="27">
        <v>1000000</v>
      </c>
      <c r="R120" s="22" t="s">
        <v>43</v>
      </c>
      <c r="S120" s="28" t="s">
        <v>44</v>
      </c>
      <c r="T120" s="29" t="s">
        <v>46</v>
      </c>
      <c r="U120" s="29" t="s">
        <v>46</v>
      </c>
      <c r="V120" s="29" t="s">
        <v>46</v>
      </c>
      <c r="W120" s="29"/>
      <c r="X120" s="29"/>
      <c r="Y120" s="30"/>
      <c r="Z120" s="23"/>
      <c r="AA120" s="35"/>
      <c r="AB120" s="36"/>
    </row>
    <row r="121" spans="1:28" s="20" customFormat="1" ht="19.899999999999999" customHeight="1">
      <c r="A121" s="44" t="s">
        <v>495</v>
      </c>
      <c r="B121" s="26" t="s">
        <v>29</v>
      </c>
      <c r="C121" s="41"/>
      <c r="D121" s="21" t="s">
        <v>296</v>
      </c>
      <c r="E121" s="21" t="s">
        <v>89</v>
      </c>
      <c r="F121" s="22" t="s">
        <v>50</v>
      </c>
      <c r="G121" s="22" t="s">
        <v>496</v>
      </c>
      <c r="H121" s="21" t="s">
        <v>496</v>
      </c>
      <c r="I121" s="23" t="s">
        <v>298</v>
      </c>
      <c r="J121" s="24"/>
      <c r="K121" s="24" t="s">
        <v>497</v>
      </c>
      <c r="L121" s="23" t="s">
        <v>498</v>
      </c>
      <c r="M121" s="25" t="s">
        <v>54</v>
      </c>
      <c r="N121" s="25" t="s">
        <v>209</v>
      </c>
      <c r="O121" s="26" t="s">
        <v>304</v>
      </c>
      <c r="P121" s="49" t="s">
        <v>294</v>
      </c>
      <c r="Q121" s="27">
        <v>718000</v>
      </c>
      <c r="R121" s="22" t="s">
        <v>43</v>
      </c>
      <c r="S121" s="28" t="s">
        <v>499</v>
      </c>
      <c r="T121" s="29" t="s">
        <v>46</v>
      </c>
      <c r="U121" s="29" t="s">
        <v>46</v>
      </c>
      <c r="V121" s="29"/>
      <c r="W121" s="29"/>
      <c r="X121" s="29"/>
      <c r="Y121" s="30"/>
      <c r="Z121" s="23"/>
      <c r="AA121" s="35"/>
      <c r="AB121" s="36"/>
    </row>
    <row r="122" spans="1:28" s="20" customFormat="1" ht="19.899999999999999" customHeight="1">
      <c r="A122" s="44" t="s">
        <v>500</v>
      </c>
      <c r="B122" s="26" t="s">
        <v>29</v>
      </c>
      <c r="C122" s="41"/>
      <c r="D122" s="21" t="s">
        <v>296</v>
      </c>
      <c r="E122" s="21" t="s">
        <v>89</v>
      </c>
      <c r="F122" s="22" t="s">
        <v>50</v>
      </c>
      <c r="G122" s="22" t="s">
        <v>501</v>
      </c>
      <c r="H122" s="21" t="s">
        <v>502</v>
      </c>
      <c r="I122" s="23" t="s">
        <v>502</v>
      </c>
      <c r="J122" s="23"/>
      <c r="K122" s="24" t="s">
        <v>503</v>
      </c>
      <c r="L122" s="23" t="s">
        <v>504</v>
      </c>
      <c r="M122" s="25" t="s">
        <v>424</v>
      </c>
      <c r="N122" s="25" t="s">
        <v>505</v>
      </c>
      <c r="O122" s="26" t="s">
        <v>304</v>
      </c>
      <c r="P122" s="49" t="s">
        <v>294</v>
      </c>
      <c r="Q122" s="27">
        <v>3000000</v>
      </c>
      <c r="R122" s="22" t="s">
        <v>43</v>
      </c>
      <c r="S122" s="28" t="s">
        <v>499</v>
      </c>
      <c r="T122" s="29" t="s">
        <v>46</v>
      </c>
      <c r="U122" s="29" t="s">
        <v>46</v>
      </c>
      <c r="V122" s="29"/>
      <c r="W122" s="29"/>
      <c r="X122" s="29"/>
      <c r="Y122" s="30"/>
      <c r="Z122" s="23"/>
      <c r="AA122" s="35"/>
      <c r="AB122" s="36"/>
    </row>
    <row r="123" spans="1:28" s="20" customFormat="1" ht="19.899999999999999" customHeight="1">
      <c r="A123" s="44" t="s">
        <v>506</v>
      </c>
      <c r="B123" s="26" t="s">
        <v>29</v>
      </c>
      <c r="C123" s="41"/>
      <c r="D123" s="21" t="s">
        <v>296</v>
      </c>
      <c r="E123" s="21" t="s">
        <v>31</v>
      </c>
      <c r="F123" s="22" t="s">
        <v>50</v>
      </c>
      <c r="G123" s="22" t="s">
        <v>496</v>
      </c>
      <c r="H123" s="21" t="s">
        <v>496</v>
      </c>
      <c r="I123" s="23" t="s">
        <v>298</v>
      </c>
      <c r="J123" s="23" t="s">
        <v>507</v>
      </c>
      <c r="K123" s="24"/>
      <c r="L123" s="23" t="s">
        <v>508</v>
      </c>
      <c r="M123" s="25" t="s">
        <v>302</v>
      </c>
      <c r="N123" s="25" t="s">
        <v>303</v>
      </c>
      <c r="O123" s="26" t="s">
        <v>304</v>
      </c>
      <c r="P123" s="49" t="s">
        <v>294</v>
      </c>
      <c r="Q123" s="27">
        <v>12000000</v>
      </c>
      <c r="R123" s="22" t="s">
        <v>43</v>
      </c>
      <c r="S123" s="28" t="s">
        <v>499</v>
      </c>
      <c r="T123" s="29" t="s">
        <v>46</v>
      </c>
      <c r="U123" s="29" t="s">
        <v>46</v>
      </c>
      <c r="V123" s="29"/>
      <c r="W123" s="29"/>
      <c r="X123" s="29"/>
      <c r="Y123" s="30"/>
      <c r="Z123" s="23"/>
      <c r="AA123" s="35"/>
      <c r="AB123" s="36"/>
    </row>
    <row r="124" spans="1:28" s="20" customFormat="1" ht="19.899999999999999" customHeight="1">
      <c r="A124" s="44" t="s">
        <v>509</v>
      </c>
      <c r="B124" s="26" t="s">
        <v>29</v>
      </c>
      <c r="C124" s="41"/>
      <c r="D124" s="21" t="s">
        <v>296</v>
      </c>
      <c r="E124" s="21" t="s">
        <v>31</v>
      </c>
      <c r="F124" s="22" t="s">
        <v>50</v>
      </c>
      <c r="G124" s="22" t="s">
        <v>496</v>
      </c>
      <c r="H124" s="21" t="s">
        <v>496</v>
      </c>
      <c r="I124" s="23" t="s">
        <v>298</v>
      </c>
      <c r="J124" s="23" t="s">
        <v>510</v>
      </c>
      <c r="K124" s="24"/>
      <c r="L124" s="23" t="s">
        <v>511</v>
      </c>
      <c r="M124" s="25" t="s">
        <v>302</v>
      </c>
      <c r="N124" s="25" t="s">
        <v>303</v>
      </c>
      <c r="O124" s="26" t="s">
        <v>304</v>
      </c>
      <c r="P124" s="49" t="s">
        <v>294</v>
      </c>
      <c r="Q124" s="27">
        <v>690000</v>
      </c>
      <c r="R124" s="22" t="s">
        <v>43</v>
      </c>
      <c r="S124" s="28" t="s">
        <v>499</v>
      </c>
      <c r="T124" s="29" t="s">
        <v>46</v>
      </c>
      <c r="U124" s="29" t="s">
        <v>46</v>
      </c>
      <c r="V124" s="29"/>
      <c r="W124" s="29"/>
      <c r="X124" s="29"/>
      <c r="Y124" s="30"/>
      <c r="Z124" s="23"/>
      <c r="AA124" s="35"/>
      <c r="AB124" s="36"/>
    </row>
    <row r="125" spans="1:28" s="20" customFormat="1" ht="19.899999999999999" customHeight="1">
      <c r="A125" s="44" t="s">
        <v>512</v>
      </c>
      <c r="B125" s="26" t="s">
        <v>29</v>
      </c>
      <c r="C125" s="41"/>
      <c r="D125" s="21" t="s">
        <v>296</v>
      </c>
      <c r="E125" s="21" t="s">
        <v>31</v>
      </c>
      <c r="F125" s="22" t="s">
        <v>50</v>
      </c>
      <c r="G125" s="22" t="s">
        <v>496</v>
      </c>
      <c r="H125" s="21" t="s">
        <v>496</v>
      </c>
      <c r="I125" s="23" t="s">
        <v>496</v>
      </c>
      <c r="J125" s="23"/>
      <c r="K125" s="24" t="s">
        <v>513</v>
      </c>
      <c r="L125" s="23" t="s">
        <v>514</v>
      </c>
      <c r="M125" s="25" t="s">
        <v>302</v>
      </c>
      <c r="N125" s="25" t="s">
        <v>303</v>
      </c>
      <c r="O125" s="26" t="s">
        <v>304</v>
      </c>
      <c r="P125" s="49" t="s">
        <v>294</v>
      </c>
      <c r="Q125" s="27">
        <v>650000</v>
      </c>
      <c r="R125" s="22" t="s">
        <v>43</v>
      </c>
      <c r="S125" s="28" t="s">
        <v>499</v>
      </c>
      <c r="T125" s="29" t="s">
        <v>46</v>
      </c>
      <c r="U125" s="29" t="s">
        <v>46</v>
      </c>
      <c r="V125" s="29"/>
      <c r="W125" s="29"/>
      <c r="X125" s="29"/>
      <c r="Y125" s="30"/>
      <c r="Z125" s="23"/>
      <c r="AA125" s="35"/>
      <c r="AB125" s="36"/>
    </row>
    <row r="126" spans="1:28" s="20" customFormat="1" ht="19.899999999999999" customHeight="1">
      <c r="A126" s="44" t="s">
        <v>515</v>
      </c>
      <c r="B126" s="26" t="s">
        <v>29</v>
      </c>
      <c r="C126" s="41"/>
      <c r="D126" s="21" t="s">
        <v>296</v>
      </c>
      <c r="E126" s="21" t="s">
        <v>31</v>
      </c>
      <c r="F126" s="22" t="s">
        <v>32</v>
      </c>
      <c r="G126" s="22" t="s">
        <v>496</v>
      </c>
      <c r="H126" s="21" t="s">
        <v>496</v>
      </c>
      <c r="I126" s="23" t="s">
        <v>496</v>
      </c>
      <c r="J126" s="23"/>
      <c r="K126" s="24" t="s">
        <v>516</v>
      </c>
      <c r="L126" s="23" t="s">
        <v>517</v>
      </c>
      <c r="M126" s="25" t="s">
        <v>302</v>
      </c>
      <c r="N126" s="25" t="s">
        <v>303</v>
      </c>
      <c r="O126" s="26" t="s">
        <v>304</v>
      </c>
      <c r="P126" s="49" t="s">
        <v>294</v>
      </c>
      <c r="Q126" s="27">
        <v>10500000</v>
      </c>
      <c r="R126" s="22" t="s">
        <v>43</v>
      </c>
      <c r="S126" s="28" t="s">
        <v>518</v>
      </c>
      <c r="T126" s="29"/>
      <c r="U126" s="29"/>
      <c r="V126" s="29" t="s">
        <v>46</v>
      </c>
      <c r="W126" s="29"/>
      <c r="X126" s="29"/>
      <c r="Y126" s="30"/>
      <c r="Z126" s="23"/>
      <c r="AA126" s="35"/>
      <c r="AB126" s="36"/>
    </row>
    <row r="127" spans="1:28" s="20" customFormat="1" ht="19.899999999999999" customHeight="1">
      <c r="A127" s="44" t="s">
        <v>519</v>
      </c>
      <c r="B127" s="26" t="s">
        <v>29</v>
      </c>
      <c r="C127" s="41"/>
      <c r="D127" s="23" t="s">
        <v>296</v>
      </c>
      <c r="E127" s="23" t="s">
        <v>31</v>
      </c>
      <c r="F127" s="49" t="s">
        <v>32</v>
      </c>
      <c r="G127" s="22" t="s">
        <v>496</v>
      </c>
      <c r="H127" s="21" t="s">
        <v>496</v>
      </c>
      <c r="I127" s="23" t="s">
        <v>496</v>
      </c>
      <c r="J127" s="23" t="s">
        <v>516</v>
      </c>
      <c r="K127" s="24" t="s">
        <v>520</v>
      </c>
      <c r="L127" s="23" t="s">
        <v>521</v>
      </c>
      <c r="M127" s="25" t="s">
        <v>424</v>
      </c>
      <c r="N127" s="25" t="s">
        <v>125</v>
      </c>
      <c r="O127" s="26" t="s">
        <v>304</v>
      </c>
      <c r="P127" s="49" t="s">
        <v>294</v>
      </c>
      <c r="Q127" s="27">
        <v>2997874.31</v>
      </c>
      <c r="R127" s="22" t="s">
        <v>43</v>
      </c>
      <c r="S127" s="28" t="s">
        <v>518</v>
      </c>
      <c r="T127" s="29"/>
      <c r="U127" s="29"/>
      <c r="V127" s="29" t="s">
        <v>46</v>
      </c>
      <c r="W127" s="29"/>
      <c r="X127" s="29"/>
      <c r="Y127" s="30" t="s">
        <v>522</v>
      </c>
      <c r="Z127" s="23"/>
      <c r="AA127" s="35"/>
      <c r="AB127" s="36"/>
    </row>
    <row r="128" spans="1:28" s="20" customFormat="1" ht="19.899999999999999" customHeight="1">
      <c r="A128" s="44" t="s">
        <v>523</v>
      </c>
      <c r="B128" s="26" t="s">
        <v>29</v>
      </c>
      <c r="C128" s="41"/>
      <c r="D128" s="21" t="s">
        <v>524</v>
      </c>
      <c r="E128" s="21" t="s">
        <v>31</v>
      </c>
      <c r="F128" s="22" t="s">
        <v>32</v>
      </c>
      <c r="G128" s="22" t="s">
        <v>496</v>
      </c>
      <c r="H128" s="21" t="s">
        <v>496</v>
      </c>
      <c r="I128" s="23" t="s">
        <v>525</v>
      </c>
      <c r="J128" s="23"/>
      <c r="K128" s="24" t="s">
        <v>526</v>
      </c>
      <c r="L128" s="23" t="s">
        <v>527</v>
      </c>
      <c r="M128" s="25" t="s">
        <v>424</v>
      </c>
      <c r="N128" s="25" t="s">
        <v>303</v>
      </c>
      <c r="O128" s="26" t="s">
        <v>437</v>
      </c>
      <c r="P128" s="49" t="s">
        <v>73</v>
      </c>
      <c r="Q128" s="27">
        <v>3000000</v>
      </c>
      <c r="R128" s="22" t="s">
        <v>43</v>
      </c>
      <c r="S128" s="28" t="s">
        <v>518</v>
      </c>
      <c r="T128" s="29"/>
      <c r="U128" s="29"/>
      <c r="V128" s="29"/>
      <c r="W128" s="29"/>
      <c r="X128" s="29"/>
      <c r="Y128" s="30"/>
      <c r="Z128" s="23"/>
      <c r="AA128" s="35"/>
      <c r="AB128" s="36"/>
    </row>
    <row r="129" spans="1:28" s="20" customFormat="1" ht="19.899999999999999" customHeight="1">
      <c r="A129" s="44" t="s">
        <v>528</v>
      </c>
      <c r="B129" s="26" t="s">
        <v>29</v>
      </c>
      <c r="C129" s="58" t="s">
        <v>529</v>
      </c>
      <c r="D129" s="23" t="s">
        <v>524</v>
      </c>
      <c r="E129" s="23" t="s">
        <v>31</v>
      </c>
      <c r="F129" s="49" t="s">
        <v>32</v>
      </c>
      <c r="G129" s="22" t="s">
        <v>496</v>
      </c>
      <c r="H129" s="21" t="s">
        <v>496</v>
      </c>
      <c r="I129" s="23" t="s">
        <v>525</v>
      </c>
      <c r="J129" s="23" t="s">
        <v>530</v>
      </c>
      <c r="K129" s="24" t="s">
        <v>531</v>
      </c>
      <c r="L129" s="23" t="s">
        <v>527</v>
      </c>
      <c r="M129" s="25" t="s">
        <v>39</v>
      </c>
      <c r="N129" s="25" t="s">
        <v>303</v>
      </c>
      <c r="O129" s="26" t="s">
        <v>437</v>
      </c>
      <c r="P129" s="49" t="s">
        <v>73</v>
      </c>
      <c r="Q129" s="27">
        <v>5000000</v>
      </c>
      <c r="R129" s="22" t="s">
        <v>43</v>
      </c>
      <c r="S129" s="28" t="s">
        <v>518</v>
      </c>
      <c r="T129" s="29"/>
      <c r="U129" s="29"/>
      <c r="V129" s="29"/>
      <c r="W129" s="29"/>
      <c r="X129" s="29"/>
      <c r="Y129" s="30"/>
      <c r="Z129" s="23"/>
      <c r="AA129" s="35"/>
      <c r="AB129" s="36"/>
    </row>
    <row r="130" spans="1:28" s="20" customFormat="1" ht="19.899999999999999" customHeight="1">
      <c r="A130" s="44" t="s">
        <v>532</v>
      </c>
      <c r="B130" s="26" t="s">
        <v>29</v>
      </c>
      <c r="C130" s="58" t="s">
        <v>529</v>
      </c>
      <c r="D130" s="23" t="s">
        <v>524</v>
      </c>
      <c r="E130" s="23" t="s">
        <v>31</v>
      </c>
      <c r="F130" s="49" t="s">
        <v>32</v>
      </c>
      <c r="G130" s="22" t="s">
        <v>496</v>
      </c>
      <c r="H130" s="21" t="s">
        <v>496</v>
      </c>
      <c r="I130" s="23" t="s">
        <v>525</v>
      </c>
      <c r="J130" s="23" t="s">
        <v>530</v>
      </c>
      <c r="K130" s="24" t="s">
        <v>533</v>
      </c>
      <c r="L130" s="23" t="s">
        <v>527</v>
      </c>
      <c r="M130" s="25" t="s">
        <v>82</v>
      </c>
      <c r="N130" s="25" t="s">
        <v>303</v>
      </c>
      <c r="O130" s="26" t="s">
        <v>437</v>
      </c>
      <c r="P130" s="49" t="s">
        <v>73</v>
      </c>
      <c r="Q130" s="27">
        <v>3500000</v>
      </c>
      <c r="R130" s="22" t="s">
        <v>43</v>
      </c>
      <c r="S130" s="28" t="s">
        <v>518</v>
      </c>
      <c r="T130" s="29"/>
      <c r="U130" s="29"/>
      <c r="V130" s="29"/>
      <c r="W130" s="29"/>
      <c r="X130" s="29"/>
      <c r="Y130" s="30"/>
      <c r="Z130" s="23"/>
      <c r="AA130" s="35"/>
      <c r="AB130" s="36"/>
    </row>
    <row r="131" spans="1:28" s="20" customFormat="1" ht="19.899999999999999" customHeight="1">
      <c r="A131" s="44" t="s">
        <v>534</v>
      </c>
      <c r="B131" s="26" t="s">
        <v>29</v>
      </c>
      <c r="C131" s="58" t="s">
        <v>529</v>
      </c>
      <c r="D131" s="23" t="s">
        <v>524</v>
      </c>
      <c r="E131" s="23" t="s">
        <v>31</v>
      </c>
      <c r="F131" s="49" t="s">
        <v>32</v>
      </c>
      <c r="G131" s="22" t="s">
        <v>496</v>
      </c>
      <c r="H131" s="21" t="s">
        <v>496</v>
      </c>
      <c r="I131" s="23" t="s">
        <v>525</v>
      </c>
      <c r="J131" s="23" t="s">
        <v>530</v>
      </c>
      <c r="K131" s="24" t="s">
        <v>535</v>
      </c>
      <c r="L131" s="23" t="s">
        <v>527</v>
      </c>
      <c r="M131" s="25" t="s">
        <v>54</v>
      </c>
      <c r="N131" s="25" t="s">
        <v>303</v>
      </c>
      <c r="O131" s="26" t="s">
        <v>437</v>
      </c>
      <c r="P131" s="49" t="s">
        <v>73</v>
      </c>
      <c r="Q131" s="27">
        <v>7000000</v>
      </c>
      <c r="R131" s="22" t="s">
        <v>43</v>
      </c>
      <c r="S131" s="28" t="s">
        <v>518</v>
      </c>
      <c r="T131" s="29"/>
      <c r="U131" s="29"/>
      <c r="V131" s="29" t="s">
        <v>46</v>
      </c>
      <c r="W131" s="29"/>
      <c r="X131" s="29"/>
      <c r="Y131" s="30"/>
      <c r="Z131" s="23"/>
      <c r="AA131" s="35"/>
      <c r="AB131" s="36"/>
    </row>
    <row r="132" spans="1:28" s="20" customFormat="1" ht="19.899999999999999" customHeight="1">
      <c r="A132" s="44" t="s">
        <v>536</v>
      </c>
      <c r="B132" s="26" t="s">
        <v>29</v>
      </c>
      <c r="C132" s="58" t="s">
        <v>537</v>
      </c>
      <c r="D132" s="23" t="s">
        <v>30</v>
      </c>
      <c r="E132" s="23" t="s">
        <v>31</v>
      </c>
      <c r="F132" s="49" t="s">
        <v>32</v>
      </c>
      <c r="G132" s="22" t="s">
        <v>496</v>
      </c>
      <c r="H132" s="21" t="s">
        <v>496</v>
      </c>
      <c r="I132" s="23" t="s">
        <v>298</v>
      </c>
      <c r="J132" s="23" t="s">
        <v>538</v>
      </c>
      <c r="K132" s="24" t="s">
        <v>539</v>
      </c>
      <c r="L132" s="23" t="s">
        <v>540</v>
      </c>
      <c r="M132" s="25" t="s">
        <v>424</v>
      </c>
      <c r="N132" s="25" t="s">
        <v>303</v>
      </c>
      <c r="O132" s="26" t="s">
        <v>437</v>
      </c>
      <c r="P132" s="49" t="s">
        <v>73</v>
      </c>
      <c r="Q132" s="27">
        <v>2000000</v>
      </c>
      <c r="R132" s="22" t="s">
        <v>43</v>
      </c>
      <c r="S132" s="28" t="s">
        <v>518</v>
      </c>
      <c r="T132" s="29"/>
      <c r="U132" s="29"/>
      <c r="V132" s="29" t="s">
        <v>46</v>
      </c>
      <c r="W132" s="29"/>
      <c r="X132" s="29"/>
      <c r="Y132" s="30"/>
      <c r="Z132" s="23"/>
      <c r="AA132" s="35"/>
      <c r="AB132" s="36"/>
    </row>
    <row r="133" spans="1:28" s="20" customFormat="1" ht="19.899999999999999" customHeight="1">
      <c r="A133" s="44" t="s">
        <v>541</v>
      </c>
      <c r="B133" s="26" t="s">
        <v>29</v>
      </c>
      <c r="C133" s="58" t="s">
        <v>537</v>
      </c>
      <c r="D133" s="23" t="s">
        <v>30</v>
      </c>
      <c r="E133" s="23" t="s">
        <v>31</v>
      </c>
      <c r="F133" s="49" t="s">
        <v>32</v>
      </c>
      <c r="G133" s="22" t="s">
        <v>496</v>
      </c>
      <c r="H133" s="21" t="s">
        <v>496</v>
      </c>
      <c r="I133" s="23" t="s">
        <v>298</v>
      </c>
      <c r="J133" s="23" t="s">
        <v>538</v>
      </c>
      <c r="K133" s="24" t="s">
        <v>542</v>
      </c>
      <c r="L133" s="23" t="s">
        <v>540</v>
      </c>
      <c r="M133" s="25" t="s">
        <v>39</v>
      </c>
      <c r="N133" s="25" t="s">
        <v>303</v>
      </c>
      <c r="O133" s="26" t="s">
        <v>437</v>
      </c>
      <c r="P133" s="49" t="s">
        <v>73</v>
      </c>
      <c r="Q133" s="27">
        <v>1000000</v>
      </c>
      <c r="R133" s="22" t="s">
        <v>43</v>
      </c>
      <c r="S133" s="28" t="s">
        <v>518</v>
      </c>
      <c r="T133" s="29"/>
      <c r="U133" s="29"/>
      <c r="V133" s="29" t="s">
        <v>46</v>
      </c>
      <c r="W133" s="29"/>
      <c r="X133" s="29"/>
      <c r="Y133" s="30"/>
      <c r="Z133" s="23"/>
      <c r="AA133" s="35"/>
      <c r="AB133" s="36"/>
    </row>
    <row r="134" spans="1:28" s="20" customFormat="1" ht="19.899999999999999" customHeight="1">
      <c r="A134" s="44" t="s">
        <v>543</v>
      </c>
      <c r="B134" s="26" t="s">
        <v>29</v>
      </c>
      <c r="C134" s="58" t="s">
        <v>537</v>
      </c>
      <c r="D134" s="23" t="s">
        <v>30</v>
      </c>
      <c r="E134" s="23" t="s">
        <v>31</v>
      </c>
      <c r="F134" s="49" t="s">
        <v>32</v>
      </c>
      <c r="G134" s="22" t="s">
        <v>496</v>
      </c>
      <c r="H134" s="21" t="s">
        <v>496</v>
      </c>
      <c r="I134" s="23" t="s">
        <v>298</v>
      </c>
      <c r="J134" s="23" t="s">
        <v>538</v>
      </c>
      <c r="K134" s="24" t="s">
        <v>544</v>
      </c>
      <c r="L134" s="23" t="s">
        <v>540</v>
      </c>
      <c r="M134" s="25" t="s">
        <v>82</v>
      </c>
      <c r="N134" s="25" t="s">
        <v>303</v>
      </c>
      <c r="O134" s="26" t="s">
        <v>437</v>
      </c>
      <c r="P134" s="49" t="s">
        <v>73</v>
      </c>
      <c r="Q134" s="27">
        <v>500000</v>
      </c>
      <c r="R134" s="22" t="s">
        <v>43</v>
      </c>
      <c r="S134" s="28" t="s">
        <v>518</v>
      </c>
      <c r="T134" s="29"/>
      <c r="U134" s="29"/>
      <c r="V134" s="29" t="s">
        <v>46</v>
      </c>
      <c r="W134" s="29"/>
      <c r="X134" s="29"/>
      <c r="Y134" s="30"/>
      <c r="Z134" s="23"/>
      <c r="AA134" s="35"/>
      <c r="AB134" s="36"/>
    </row>
    <row r="135" spans="1:28" s="20" customFormat="1" ht="19.899999999999999" customHeight="1">
      <c r="A135" s="44" t="s">
        <v>545</v>
      </c>
      <c r="B135" s="26" t="s">
        <v>29</v>
      </c>
      <c r="C135" s="58" t="s">
        <v>537</v>
      </c>
      <c r="D135" s="23" t="s">
        <v>30</v>
      </c>
      <c r="E135" s="23" t="s">
        <v>31</v>
      </c>
      <c r="F135" s="49" t="s">
        <v>32</v>
      </c>
      <c r="G135" s="22" t="s">
        <v>496</v>
      </c>
      <c r="H135" s="21" t="s">
        <v>496</v>
      </c>
      <c r="I135" s="23" t="s">
        <v>298</v>
      </c>
      <c r="J135" s="23" t="s">
        <v>538</v>
      </c>
      <c r="K135" s="24" t="s">
        <v>546</v>
      </c>
      <c r="L135" s="23" t="s">
        <v>540</v>
      </c>
      <c r="M135" s="25" t="s">
        <v>54</v>
      </c>
      <c r="N135" s="25" t="s">
        <v>303</v>
      </c>
      <c r="O135" s="26" t="s">
        <v>437</v>
      </c>
      <c r="P135" s="49" t="s">
        <v>73</v>
      </c>
      <c r="Q135" s="27">
        <v>300000</v>
      </c>
      <c r="R135" s="22" t="s">
        <v>43</v>
      </c>
      <c r="S135" s="28" t="s">
        <v>518</v>
      </c>
      <c r="T135" s="29"/>
      <c r="U135" s="29"/>
      <c r="V135" s="29" t="s">
        <v>46</v>
      </c>
      <c r="W135" s="29"/>
      <c r="X135" s="29"/>
      <c r="Y135" s="30"/>
      <c r="Z135" s="23"/>
      <c r="AA135" s="35"/>
      <c r="AB135" s="36"/>
    </row>
    <row r="136" spans="1:28" s="20" customFormat="1" ht="19.899999999999999" customHeight="1">
      <c r="A136" s="44" t="s">
        <v>547</v>
      </c>
      <c r="B136" s="26" t="s">
        <v>29</v>
      </c>
      <c r="C136" s="58" t="s">
        <v>548</v>
      </c>
      <c r="D136" s="23" t="s">
        <v>432</v>
      </c>
      <c r="E136" s="23" t="s">
        <v>75</v>
      </c>
      <c r="F136" s="49" t="s">
        <v>32</v>
      </c>
      <c r="G136" s="22" t="s">
        <v>496</v>
      </c>
      <c r="H136" s="21" t="s">
        <v>496</v>
      </c>
      <c r="I136" s="23" t="s">
        <v>298</v>
      </c>
      <c r="J136" s="23" t="s">
        <v>549</v>
      </c>
      <c r="K136" s="24" t="s">
        <v>550</v>
      </c>
      <c r="L136" s="23" t="s">
        <v>549</v>
      </c>
      <c r="M136" s="25" t="s">
        <v>424</v>
      </c>
      <c r="N136" s="25" t="s">
        <v>303</v>
      </c>
      <c r="O136" s="26" t="s">
        <v>437</v>
      </c>
      <c r="P136" s="49" t="s">
        <v>73</v>
      </c>
      <c r="Q136" s="27">
        <v>2000000</v>
      </c>
      <c r="R136" s="22" t="s">
        <v>43</v>
      </c>
      <c r="S136" s="28" t="s">
        <v>518</v>
      </c>
      <c r="T136" s="29"/>
      <c r="U136" s="29"/>
      <c r="V136" s="29" t="s">
        <v>46</v>
      </c>
      <c r="W136" s="29"/>
      <c r="X136" s="29"/>
      <c r="Y136" s="30"/>
      <c r="Z136" s="23"/>
      <c r="AA136" s="35"/>
      <c r="AB136" s="36"/>
    </row>
    <row r="137" spans="1:28" s="20" customFormat="1" ht="19.899999999999999" customHeight="1">
      <c r="A137" s="44" t="s">
        <v>551</v>
      </c>
      <c r="B137" s="26" t="s">
        <v>29</v>
      </c>
      <c r="C137" s="58" t="s">
        <v>548</v>
      </c>
      <c r="D137" s="23" t="s">
        <v>432</v>
      </c>
      <c r="E137" s="23" t="s">
        <v>75</v>
      </c>
      <c r="F137" s="49" t="s">
        <v>32</v>
      </c>
      <c r="G137" s="22" t="s">
        <v>496</v>
      </c>
      <c r="H137" s="21" t="s">
        <v>496</v>
      </c>
      <c r="I137" s="23" t="s">
        <v>298</v>
      </c>
      <c r="J137" s="23" t="s">
        <v>549</v>
      </c>
      <c r="K137" s="24" t="s">
        <v>552</v>
      </c>
      <c r="L137" s="23" t="s">
        <v>549</v>
      </c>
      <c r="M137" s="25" t="s">
        <v>39</v>
      </c>
      <c r="N137" s="25" t="s">
        <v>303</v>
      </c>
      <c r="O137" s="26" t="s">
        <v>437</v>
      </c>
      <c r="P137" s="49" t="s">
        <v>73</v>
      </c>
      <c r="Q137" s="27">
        <v>1000000</v>
      </c>
      <c r="R137" s="22" t="s">
        <v>43</v>
      </c>
      <c r="S137" s="28" t="s">
        <v>518</v>
      </c>
      <c r="T137" s="29"/>
      <c r="U137" s="29"/>
      <c r="V137" s="29" t="s">
        <v>46</v>
      </c>
      <c r="W137" s="29"/>
      <c r="X137" s="29"/>
      <c r="Y137" s="30"/>
      <c r="Z137" s="23"/>
      <c r="AA137" s="35"/>
      <c r="AB137" s="36"/>
    </row>
    <row r="138" spans="1:28" s="20" customFormat="1" ht="19.899999999999999" customHeight="1">
      <c r="A138" s="44" t="s">
        <v>553</v>
      </c>
      <c r="B138" s="26" t="s">
        <v>29</v>
      </c>
      <c r="C138" s="58" t="s">
        <v>548</v>
      </c>
      <c r="D138" s="23" t="s">
        <v>432</v>
      </c>
      <c r="E138" s="23" t="s">
        <v>75</v>
      </c>
      <c r="F138" s="49" t="s">
        <v>32</v>
      </c>
      <c r="G138" s="22" t="s">
        <v>496</v>
      </c>
      <c r="H138" s="21" t="s">
        <v>496</v>
      </c>
      <c r="I138" s="23" t="s">
        <v>298</v>
      </c>
      <c r="J138" s="23" t="s">
        <v>549</v>
      </c>
      <c r="K138" s="24" t="s">
        <v>554</v>
      </c>
      <c r="L138" s="23" t="s">
        <v>549</v>
      </c>
      <c r="M138" s="25" t="s">
        <v>82</v>
      </c>
      <c r="N138" s="25" t="s">
        <v>303</v>
      </c>
      <c r="O138" s="26" t="s">
        <v>437</v>
      </c>
      <c r="P138" s="49" t="s">
        <v>73</v>
      </c>
      <c r="Q138" s="27">
        <v>1000000</v>
      </c>
      <c r="R138" s="22" t="s">
        <v>43</v>
      </c>
      <c r="S138" s="28" t="s">
        <v>518</v>
      </c>
      <c r="T138" s="29"/>
      <c r="U138" s="29"/>
      <c r="V138" s="29" t="s">
        <v>46</v>
      </c>
      <c r="W138" s="29"/>
      <c r="X138" s="29"/>
      <c r="Y138" s="30"/>
      <c r="Z138" s="23"/>
      <c r="AA138" s="35"/>
      <c r="AB138" s="36"/>
    </row>
    <row r="139" spans="1:28" s="20" customFormat="1" ht="19.899999999999999" customHeight="1">
      <c r="A139" s="44" t="s">
        <v>555</v>
      </c>
      <c r="B139" s="26" t="s">
        <v>29</v>
      </c>
      <c r="C139" s="58" t="s">
        <v>548</v>
      </c>
      <c r="D139" s="23" t="s">
        <v>432</v>
      </c>
      <c r="E139" s="23" t="s">
        <v>75</v>
      </c>
      <c r="F139" s="49" t="s">
        <v>32</v>
      </c>
      <c r="G139" s="22" t="s">
        <v>496</v>
      </c>
      <c r="H139" s="21" t="s">
        <v>496</v>
      </c>
      <c r="I139" s="23" t="s">
        <v>298</v>
      </c>
      <c r="J139" s="23" t="s">
        <v>549</v>
      </c>
      <c r="K139" s="24" t="s">
        <v>556</v>
      </c>
      <c r="L139" s="23" t="s">
        <v>549</v>
      </c>
      <c r="M139" s="25" t="s">
        <v>54</v>
      </c>
      <c r="N139" s="25" t="s">
        <v>303</v>
      </c>
      <c r="O139" s="26" t="s">
        <v>437</v>
      </c>
      <c r="P139" s="49" t="s">
        <v>73</v>
      </c>
      <c r="Q139" s="27">
        <v>300000</v>
      </c>
      <c r="R139" s="22" t="s">
        <v>43</v>
      </c>
      <c r="S139" s="28" t="s">
        <v>518</v>
      </c>
      <c r="T139" s="29"/>
      <c r="U139" s="29"/>
      <c r="V139" s="29" t="s">
        <v>46</v>
      </c>
      <c r="W139" s="29"/>
      <c r="X139" s="29"/>
      <c r="Y139" s="30"/>
      <c r="Z139" s="23"/>
      <c r="AA139" s="35"/>
      <c r="AB139" s="36"/>
    </row>
    <row r="140" spans="1:28" s="20" customFormat="1" ht="19.899999999999999" customHeight="1">
      <c r="A140" s="44" t="s">
        <v>557</v>
      </c>
      <c r="B140" s="26" t="s">
        <v>29</v>
      </c>
      <c r="C140" s="58" t="s">
        <v>558</v>
      </c>
      <c r="D140" s="23" t="s">
        <v>296</v>
      </c>
      <c r="E140" s="23" t="s">
        <v>31</v>
      </c>
      <c r="F140" s="49" t="s">
        <v>32</v>
      </c>
      <c r="G140" s="22" t="s">
        <v>496</v>
      </c>
      <c r="H140" s="21" t="s">
        <v>496</v>
      </c>
      <c r="I140" s="23" t="s">
        <v>298</v>
      </c>
      <c r="J140" s="23" t="s">
        <v>559</v>
      </c>
      <c r="K140" s="24" t="s">
        <v>560</v>
      </c>
      <c r="L140" s="23" t="s">
        <v>561</v>
      </c>
      <c r="M140" s="25" t="s">
        <v>424</v>
      </c>
      <c r="N140" s="25" t="s">
        <v>303</v>
      </c>
      <c r="O140" s="26" t="s">
        <v>437</v>
      </c>
      <c r="P140" s="49" t="s">
        <v>73</v>
      </c>
      <c r="Q140" s="27">
        <v>20000000</v>
      </c>
      <c r="R140" s="22" t="s">
        <v>43</v>
      </c>
      <c r="S140" s="28" t="s">
        <v>518</v>
      </c>
      <c r="T140" s="29"/>
      <c r="U140" s="29"/>
      <c r="V140" s="29" t="s">
        <v>46</v>
      </c>
      <c r="W140" s="29"/>
      <c r="X140" s="29"/>
      <c r="Y140" s="30"/>
      <c r="Z140" s="23"/>
      <c r="AA140" s="35"/>
      <c r="AB140" s="36"/>
    </row>
    <row r="141" spans="1:28" s="20" customFormat="1" ht="19.899999999999999" customHeight="1">
      <c r="A141" s="44" t="s">
        <v>562</v>
      </c>
      <c r="B141" s="26" t="s">
        <v>29</v>
      </c>
      <c r="C141" s="58" t="s">
        <v>558</v>
      </c>
      <c r="D141" s="23" t="s">
        <v>296</v>
      </c>
      <c r="E141" s="23" t="s">
        <v>31</v>
      </c>
      <c r="F141" s="49" t="s">
        <v>32</v>
      </c>
      <c r="G141" s="22" t="s">
        <v>496</v>
      </c>
      <c r="H141" s="21" t="s">
        <v>496</v>
      </c>
      <c r="I141" s="23" t="s">
        <v>298</v>
      </c>
      <c r="J141" s="23" t="s">
        <v>559</v>
      </c>
      <c r="K141" s="24" t="s">
        <v>563</v>
      </c>
      <c r="L141" s="23" t="s">
        <v>561</v>
      </c>
      <c r="M141" s="25" t="s">
        <v>39</v>
      </c>
      <c r="N141" s="25" t="s">
        <v>303</v>
      </c>
      <c r="O141" s="26" t="s">
        <v>437</v>
      </c>
      <c r="P141" s="49" t="s">
        <v>73</v>
      </c>
      <c r="Q141" s="27">
        <v>15000000</v>
      </c>
      <c r="R141" s="22" t="s">
        <v>43</v>
      </c>
      <c r="S141" s="28" t="s">
        <v>518</v>
      </c>
      <c r="T141" s="29"/>
      <c r="U141" s="29"/>
      <c r="V141" s="29" t="s">
        <v>46</v>
      </c>
      <c r="W141" s="29"/>
      <c r="X141" s="29"/>
      <c r="Y141" s="30"/>
      <c r="Z141" s="23"/>
      <c r="AA141" s="35"/>
      <c r="AB141" s="36"/>
    </row>
    <row r="142" spans="1:28" s="20" customFormat="1" ht="19.899999999999999" customHeight="1">
      <c r="A142" s="44" t="s">
        <v>564</v>
      </c>
      <c r="B142" s="26" t="s">
        <v>29</v>
      </c>
      <c r="C142" s="58" t="s">
        <v>558</v>
      </c>
      <c r="D142" s="23" t="s">
        <v>296</v>
      </c>
      <c r="E142" s="23" t="s">
        <v>31</v>
      </c>
      <c r="F142" s="49" t="s">
        <v>32</v>
      </c>
      <c r="G142" s="22" t="s">
        <v>496</v>
      </c>
      <c r="H142" s="21" t="s">
        <v>496</v>
      </c>
      <c r="I142" s="23" t="s">
        <v>298</v>
      </c>
      <c r="J142" s="23" t="s">
        <v>559</v>
      </c>
      <c r="K142" s="24" t="s">
        <v>565</v>
      </c>
      <c r="L142" s="23" t="s">
        <v>561</v>
      </c>
      <c r="M142" s="25" t="s">
        <v>82</v>
      </c>
      <c r="N142" s="25" t="s">
        <v>303</v>
      </c>
      <c r="O142" s="26" t="s">
        <v>437</v>
      </c>
      <c r="P142" s="49" t="s">
        <v>73</v>
      </c>
      <c r="Q142" s="27">
        <v>20000000</v>
      </c>
      <c r="R142" s="22" t="s">
        <v>43</v>
      </c>
      <c r="S142" s="28" t="s">
        <v>518</v>
      </c>
      <c r="T142" s="29"/>
      <c r="U142" s="29"/>
      <c r="V142" s="29" t="s">
        <v>46</v>
      </c>
      <c r="W142" s="29"/>
      <c r="X142" s="29"/>
      <c r="Y142" s="30"/>
      <c r="Z142" s="23"/>
      <c r="AA142" s="35"/>
      <c r="AB142" s="36"/>
    </row>
    <row r="143" spans="1:28" s="20" customFormat="1" ht="19.899999999999999" customHeight="1">
      <c r="A143" s="44" t="s">
        <v>566</v>
      </c>
      <c r="B143" s="26" t="s">
        <v>29</v>
      </c>
      <c r="C143" s="58" t="s">
        <v>558</v>
      </c>
      <c r="D143" s="23" t="s">
        <v>296</v>
      </c>
      <c r="E143" s="23" t="s">
        <v>31</v>
      </c>
      <c r="F143" s="49" t="s">
        <v>32</v>
      </c>
      <c r="G143" s="22" t="s">
        <v>496</v>
      </c>
      <c r="H143" s="21" t="s">
        <v>496</v>
      </c>
      <c r="I143" s="23" t="s">
        <v>298</v>
      </c>
      <c r="J143" s="23" t="s">
        <v>559</v>
      </c>
      <c r="K143" s="24" t="s">
        <v>567</v>
      </c>
      <c r="L143" s="23" t="s">
        <v>561</v>
      </c>
      <c r="M143" s="25" t="s">
        <v>54</v>
      </c>
      <c r="N143" s="25" t="s">
        <v>303</v>
      </c>
      <c r="O143" s="26" t="s">
        <v>437</v>
      </c>
      <c r="P143" s="49" t="s">
        <v>73</v>
      </c>
      <c r="Q143" s="27">
        <v>15000000</v>
      </c>
      <c r="R143" s="22" t="s">
        <v>43</v>
      </c>
      <c r="S143" s="28" t="s">
        <v>518</v>
      </c>
      <c r="T143" s="29"/>
      <c r="U143" s="29"/>
      <c r="V143" s="29" t="s">
        <v>46</v>
      </c>
      <c r="W143" s="29"/>
      <c r="X143" s="29"/>
      <c r="Y143" s="30"/>
      <c r="Z143" s="23"/>
      <c r="AA143" s="35"/>
      <c r="AB143" s="36"/>
    </row>
    <row r="144" spans="1:28" s="20" customFormat="1" ht="19.899999999999999" customHeight="1">
      <c r="A144" s="44" t="s">
        <v>568</v>
      </c>
      <c r="B144" s="26" t="s">
        <v>29</v>
      </c>
      <c r="C144" s="58" t="s">
        <v>558</v>
      </c>
      <c r="D144" s="23" t="s">
        <v>296</v>
      </c>
      <c r="E144" s="23" t="s">
        <v>75</v>
      </c>
      <c r="F144" s="49" t="s">
        <v>32</v>
      </c>
      <c r="G144" s="22" t="s">
        <v>496</v>
      </c>
      <c r="H144" s="21" t="s">
        <v>496</v>
      </c>
      <c r="I144" s="23" t="s">
        <v>298</v>
      </c>
      <c r="J144" s="23" t="s">
        <v>569</v>
      </c>
      <c r="K144" s="24" t="s">
        <v>570</v>
      </c>
      <c r="L144" s="23" t="s">
        <v>571</v>
      </c>
      <c r="M144" s="25" t="s">
        <v>424</v>
      </c>
      <c r="N144" s="25" t="s">
        <v>303</v>
      </c>
      <c r="O144" s="26" t="s">
        <v>437</v>
      </c>
      <c r="P144" s="49" t="s">
        <v>73</v>
      </c>
      <c r="Q144" s="27">
        <v>10000000</v>
      </c>
      <c r="R144" s="22" t="s">
        <v>43</v>
      </c>
      <c r="S144" s="28" t="s">
        <v>518</v>
      </c>
      <c r="T144" s="29"/>
      <c r="U144" s="29"/>
      <c r="V144" s="29" t="s">
        <v>46</v>
      </c>
      <c r="W144" s="29"/>
      <c r="X144" s="29"/>
      <c r="Y144" s="30"/>
      <c r="Z144" s="23"/>
      <c r="AA144" s="35"/>
      <c r="AB144" s="36"/>
    </row>
    <row r="145" spans="1:28" s="20" customFormat="1" ht="19.899999999999999" customHeight="1">
      <c r="A145" s="44" t="s">
        <v>572</v>
      </c>
      <c r="B145" s="26" t="s">
        <v>29</v>
      </c>
      <c r="C145" s="58" t="s">
        <v>558</v>
      </c>
      <c r="D145" s="23" t="s">
        <v>296</v>
      </c>
      <c r="E145" s="23" t="s">
        <v>75</v>
      </c>
      <c r="F145" s="49" t="s">
        <v>32</v>
      </c>
      <c r="G145" s="22" t="s">
        <v>496</v>
      </c>
      <c r="H145" s="21" t="s">
        <v>496</v>
      </c>
      <c r="I145" s="23" t="s">
        <v>298</v>
      </c>
      <c r="J145" s="23" t="s">
        <v>569</v>
      </c>
      <c r="K145" s="24" t="s">
        <v>573</v>
      </c>
      <c r="L145" s="23" t="s">
        <v>571</v>
      </c>
      <c r="M145" s="25" t="s">
        <v>39</v>
      </c>
      <c r="N145" s="25" t="s">
        <v>303</v>
      </c>
      <c r="O145" s="26" t="s">
        <v>437</v>
      </c>
      <c r="P145" s="49" t="s">
        <v>73</v>
      </c>
      <c r="Q145" s="27">
        <v>10000000</v>
      </c>
      <c r="R145" s="22" t="s">
        <v>43</v>
      </c>
      <c r="S145" s="28" t="s">
        <v>518</v>
      </c>
      <c r="T145" s="29"/>
      <c r="U145" s="29"/>
      <c r="V145" s="29" t="s">
        <v>46</v>
      </c>
      <c r="W145" s="29"/>
      <c r="X145" s="29"/>
      <c r="Y145" s="30"/>
      <c r="Z145" s="23"/>
      <c r="AA145" s="35"/>
      <c r="AB145" s="36"/>
    </row>
    <row r="146" spans="1:28" s="20" customFormat="1" ht="19.899999999999999" customHeight="1">
      <c r="A146" s="44" t="s">
        <v>574</v>
      </c>
      <c r="B146" s="26" t="s">
        <v>29</v>
      </c>
      <c r="C146" s="58" t="s">
        <v>558</v>
      </c>
      <c r="D146" s="23" t="s">
        <v>296</v>
      </c>
      <c r="E146" s="23" t="s">
        <v>75</v>
      </c>
      <c r="F146" s="49" t="s">
        <v>32</v>
      </c>
      <c r="G146" s="22" t="s">
        <v>496</v>
      </c>
      <c r="H146" s="21" t="s">
        <v>496</v>
      </c>
      <c r="I146" s="23" t="s">
        <v>298</v>
      </c>
      <c r="J146" s="23" t="s">
        <v>569</v>
      </c>
      <c r="K146" s="24" t="s">
        <v>575</v>
      </c>
      <c r="L146" s="23" t="s">
        <v>571</v>
      </c>
      <c r="M146" s="25" t="s">
        <v>82</v>
      </c>
      <c r="N146" s="25" t="s">
        <v>303</v>
      </c>
      <c r="O146" s="26" t="s">
        <v>437</v>
      </c>
      <c r="P146" s="49" t="s">
        <v>73</v>
      </c>
      <c r="Q146" s="27">
        <v>10000000</v>
      </c>
      <c r="R146" s="22" t="s">
        <v>43</v>
      </c>
      <c r="S146" s="28" t="s">
        <v>518</v>
      </c>
      <c r="T146" s="29"/>
      <c r="U146" s="29"/>
      <c r="V146" s="29" t="s">
        <v>46</v>
      </c>
      <c r="W146" s="29"/>
      <c r="X146" s="29"/>
      <c r="Y146" s="30"/>
      <c r="Z146" s="23"/>
      <c r="AA146" s="35"/>
      <c r="AB146" s="36"/>
    </row>
    <row r="147" spans="1:28" s="20" customFormat="1" ht="19.899999999999999" customHeight="1">
      <c r="A147" s="44" t="s">
        <v>576</v>
      </c>
      <c r="B147" s="26" t="s">
        <v>29</v>
      </c>
      <c r="C147" s="58" t="s">
        <v>558</v>
      </c>
      <c r="D147" s="23" t="s">
        <v>296</v>
      </c>
      <c r="E147" s="23" t="s">
        <v>75</v>
      </c>
      <c r="F147" s="49" t="s">
        <v>32</v>
      </c>
      <c r="G147" s="22" t="s">
        <v>496</v>
      </c>
      <c r="H147" s="21" t="s">
        <v>496</v>
      </c>
      <c r="I147" s="23" t="s">
        <v>298</v>
      </c>
      <c r="J147" s="23" t="s">
        <v>569</v>
      </c>
      <c r="K147" s="24" t="s">
        <v>577</v>
      </c>
      <c r="L147" s="23" t="s">
        <v>571</v>
      </c>
      <c r="M147" s="25" t="s">
        <v>54</v>
      </c>
      <c r="N147" s="25" t="s">
        <v>303</v>
      </c>
      <c r="O147" s="26" t="s">
        <v>437</v>
      </c>
      <c r="P147" s="49" t="s">
        <v>73</v>
      </c>
      <c r="Q147" s="27">
        <v>10000000</v>
      </c>
      <c r="R147" s="22" t="s">
        <v>43</v>
      </c>
      <c r="S147" s="28" t="s">
        <v>518</v>
      </c>
      <c r="T147" s="29"/>
      <c r="U147" s="29"/>
      <c r="V147" s="29" t="s">
        <v>46</v>
      </c>
      <c r="W147" s="29"/>
      <c r="X147" s="29"/>
      <c r="Y147" s="30"/>
      <c r="Z147" s="23"/>
      <c r="AA147" s="35"/>
      <c r="AB147" s="36"/>
    </row>
    <row r="148" spans="1:28" s="20" customFormat="1" ht="19.899999999999999" customHeight="1">
      <c r="A148" s="44" t="s">
        <v>578</v>
      </c>
      <c r="B148" s="26" t="s">
        <v>29</v>
      </c>
      <c r="C148" s="58" t="s">
        <v>579</v>
      </c>
      <c r="D148" s="23" t="s">
        <v>296</v>
      </c>
      <c r="E148" s="23" t="s">
        <v>31</v>
      </c>
      <c r="F148" s="49" t="s">
        <v>32</v>
      </c>
      <c r="G148" s="22" t="s">
        <v>496</v>
      </c>
      <c r="H148" s="21" t="s">
        <v>496</v>
      </c>
      <c r="I148" s="23" t="s">
        <v>298</v>
      </c>
      <c r="J148" s="23" t="s">
        <v>580</v>
      </c>
      <c r="K148" s="24" t="s">
        <v>581</v>
      </c>
      <c r="L148" s="23" t="s">
        <v>582</v>
      </c>
      <c r="M148" s="25" t="s">
        <v>424</v>
      </c>
      <c r="N148" s="25" t="s">
        <v>303</v>
      </c>
      <c r="O148" s="26" t="s">
        <v>437</v>
      </c>
      <c r="P148" s="49" t="s">
        <v>73</v>
      </c>
      <c r="Q148" s="27">
        <v>2000000</v>
      </c>
      <c r="R148" s="22" t="s">
        <v>43</v>
      </c>
      <c r="S148" s="28" t="s">
        <v>518</v>
      </c>
      <c r="T148" s="29"/>
      <c r="U148" s="29"/>
      <c r="V148" s="29" t="s">
        <v>46</v>
      </c>
      <c r="W148" s="29"/>
      <c r="X148" s="29"/>
      <c r="Y148" s="30"/>
      <c r="Z148" s="23"/>
      <c r="AA148" s="35"/>
      <c r="AB148" s="36"/>
    </row>
    <row r="149" spans="1:28" s="20" customFormat="1" ht="19.899999999999999" customHeight="1">
      <c r="A149" s="44" t="s">
        <v>583</v>
      </c>
      <c r="B149" s="26" t="s">
        <v>29</v>
      </c>
      <c r="C149" s="58" t="s">
        <v>579</v>
      </c>
      <c r="D149" s="23" t="s">
        <v>296</v>
      </c>
      <c r="E149" s="23" t="s">
        <v>31</v>
      </c>
      <c r="F149" s="49" t="s">
        <v>32</v>
      </c>
      <c r="G149" s="22" t="s">
        <v>496</v>
      </c>
      <c r="H149" s="21" t="s">
        <v>496</v>
      </c>
      <c r="I149" s="23" t="s">
        <v>298</v>
      </c>
      <c r="J149" s="23" t="s">
        <v>580</v>
      </c>
      <c r="K149" s="24" t="s">
        <v>584</v>
      </c>
      <c r="L149" s="23" t="s">
        <v>582</v>
      </c>
      <c r="M149" s="25" t="s">
        <v>39</v>
      </c>
      <c r="N149" s="25" t="s">
        <v>303</v>
      </c>
      <c r="O149" s="26" t="s">
        <v>437</v>
      </c>
      <c r="P149" s="49" t="s">
        <v>73</v>
      </c>
      <c r="Q149" s="27">
        <v>2000000</v>
      </c>
      <c r="R149" s="22" t="s">
        <v>43</v>
      </c>
      <c r="S149" s="28" t="s">
        <v>518</v>
      </c>
      <c r="T149" s="29"/>
      <c r="U149" s="29"/>
      <c r="V149" s="29" t="s">
        <v>46</v>
      </c>
      <c r="W149" s="29"/>
      <c r="X149" s="29"/>
      <c r="Y149" s="30"/>
      <c r="Z149" s="23"/>
      <c r="AA149" s="35"/>
      <c r="AB149" s="36"/>
    </row>
    <row r="150" spans="1:28" s="20" customFormat="1" ht="19.899999999999999" customHeight="1">
      <c r="A150" s="44" t="s">
        <v>585</v>
      </c>
      <c r="B150" s="26" t="s">
        <v>29</v>
      </c>
      <c r="C150" s="58" t="s">
        <v>579</v>
      </c>
      <c r="D150" s="23" t="s">
        <v>296</v>
      </c>
      <c r="E150" s="23" t="s">
        <v>31</v>
      </c>
      <c r="F150" s="49" t="s">
        <v>32</v>
      </c>
      <c r="G150" s="22" t="s">
        <v>496</v>
      </c>
      <c r="H150" s="21" t="s">
        <v>496</v>
      </c>
      <c r="I150" s="23" t="s">
        <v>298</v>
      </c>
      <c r="J150" s="23" t="s">
        <v>580</v>
      </c>
      <c r="K150" s="24" t="s">
        <v>586</v>
      </c>
      <c r="L150" s="23" t="s">
        <v>582</v>
      </c>
      <c r="M150" s="25" t="s">
        <v>82</v>
      </c>
      <c r="N150" s="25" t="s">
        <v>303</v>
      </c>
      <c r="O150" s="26" t="s">
        <v>437</v>
      </c>
      <c r="P150" s="49" t="s">
        <v>73</v>
      </c>
      <c r="Q150" s="27">
        <v>2000000</v>
      </c>
      <c r="R150" s="22" t="s">
        <v>43</v>
      </c>
      <c r="S150" s="28" t="s">
        <v>518</v>
      </c>
      <c r="T150" s="29"/>
      <c r="U150" s="29"/>
      <c r="V150" s="29" t="s">
        <v>46</v>
      </c>
      <c r="W150" s="29"/>
      <c r="X150" s="29"/>
      <c r="Y150" s="30"/>
      <c r="Z150" s="23"/>
      <c r="AA150" s="35"/>
      <c r="AB150" s="36"/>
    </row>
    <row r="151" spans="1:28" s="20" customFormat="1" ht="19.899999999999999" customHeight="1">
      <c r="A151" s="44" t="s">
        <v>587</v>
      </c>
      <c r="B151" s="26" t="s">
        <v>29</v>
      </c>
      <c r="C151" s="58" t="s">
        <v>579</v>
      </c>
      <c r="D151" s="23" t="s">
        <v>296</v>
      </c>
      <c r="E151" s="23" t="s">
        <v>31</v>
      </c>
      <c r="F151" s="49" t="s">
        <v>32</v>
      </c>
      <c r="G151" s="22" t="s">
        <v>496</v>
      </c>
      <c r="H151" s="21" t="s">
        <v>496</v>
      </c>
      <c r="I151" s="23" t="s">
        <v>298</v>
      </c>
      <c r="J151" s="23" t="s">
        <v>580</v>
      </c>
      <c r="K151" s="24" t="s">
        <v>588</v>
      </c>
      <c r="L151" s="23" t="s">
        <v>582</v>
      </c>
      <c r="M151" s="25" t="s">
        <v>54</v>
      </c>
      <c r="N151" s="25" t="s">
        <v>303</v>
      </c>
      <c r="O151" s="26" t="s">
        <v>437</v>
      </c>
      <c r="P151" s="49" t="s">
        <v>73</v>
      </c>
      <c r="Q151" s="27">
        <v>1000000</v>
      </c>
      <c r="R151" s="22" t="s">
        <v>43</v>
      </c>
      <c r="S151" s="28" t="s">
        <v>518</v>
      </c>
      <c r="T151" s="29"/>
      <c r="U151" s="29"/>
      <c r="V151" s="29" t="s">
        <v>46</v>
      </c>
      <c r="W151" s="29"/>
      <c r="X151" s="29"/>
      <c r="Y151" s="30"/>
      <c r="Z151" s="23"/>
      <c r="AA151" s="35"/>
      <c r="AB151" s="36"/>
    </row>
    <row r="152" spans="1:28" s="20" customFormat="1" ht="19.899999999999999" customHeight="1">
      <c r="A152" s="44" t="s">
        <v>28</v>
      </c>
      <c r="B152" s="26" t="s">
        <v>29</v>
      </c>
      <c r="C152" s="41"/>
      <c r="D152" s="21" t="s">
        <v>589</v>
      </c>
      <c r="E152" s="21" t="s">
        <v>75</v>
      </c>
      <c r="F152" s="22" t="s">
        <v>32</v>
      </c>
      <c r="G152" s="22" t="s">
        <v>590</v>
      </c>
      <c r="H152" s="21" t="s">
        <v>590</v>
      </c>
      <c r="I152" s="23" t="s">
        <v>589</v>
      </c>
      <c r="J152" s="23" t="s">
        <v>591</v>
      </c>
      <c r="K152" s="24" t="s">
        <v>592</v>
      </c>
      <c r="L152" s="23" t="s">
        <v>593</v>
      </c>
      <c r="M152" s="25" t="s">
        <v>54</v>
      </c>
      <c r="N152" s="25" t="s">
        <v>125</v>
      </c>
      <c r="O152" s="26" t="s">
        <v>437</v>
      </c>
      <c r="P152" s="49" t="s">
        <v>294</v>
      </c>
      <c r="Q152" s="27">
        <v>667250</v>
      </c>
      <c r="R152" s="22" t="s">
        <v>43</v>
      </c>
      <c r="S152" s="28" t="s">
        <v>518</v>
      </c>
      <c r="T152" s="29"/>
      <c r="U152" s="29" t="s">
        <v>46</v>
      </c>
      <c r="V152" s="29"/>
      <c r="W152" s="29"/>
      <c r="X152" s="29"/>
      <c r="Y152" s="30" t="s">
        <v>594</v>
      </c>
      <c r="Z152" s="23" t="s">
        <v>595</v>
      </c>
      <c r="AA152" s="35" t="s">
        <v>596</v>
      </c>
      <c r="AB152" s="36"/>
    </row>
    <row r="153" spans="1:28" s="20" customFormat="1" ht="19.899999999999999" customHeight="1">
      <c r="A153" s="44" t="s">
        <v>49</v>
      </c>
      <c r="B153" s="26" t="s">
        <v>29</v>
      </c>
      <c r="C153" s="41"/>
      <c r="D153" s="21" t="s">
        <v>589</v>
      </c>
      <c r="E153" s="21" t="s">
        <v>75</v>
      </c>
      <c r="F153" s="22" t="s">
        <v>32</v>
      </c>
      <c r="G153" s="22" t="s">
        <v>590</v>
      </c>
      <c r="H153" s="21" t="s">
        <v>590</v>
      </c>
      <c r="I153" s="23" t="s">
        <v>589</v>
      </c>
      <c r="J153" s="23" t="s">
        <v>591</v>
      </c>
      <c r="K153" s="24" t="s">
        <v>597</v>
      </c>
      <c r="L153" s="23" t="s">
        <v>598</v>
      </c>
      <c r="M153" s="25" t="s">
        <v>54</v>
      </c>
      <c r="N153" s="25" t="s">
        <v>125</v>
      </c>
      <c r="O153" s="26" t="s">
        <v>437</v>
      </c>
      <c r="P153" s="49" t="s">
        <v>64</v>
      </c>
      <c r="Q153" s="27">
        <v>1600000</v>
      </c>
      <c r="R153" s="22" t="s">
        <v>43</v>
      </c>
      <c r="S153" s="28" t="s">
        <v>518</v>
      </c>
      <c r="T153" s="29"/>
      <c r="U153" s="29" t="s">
        <v>46</v>
      </c>
      <c r="V153" s="29"/>
      <c r="W153" s="29"/>
      <c r="X153" s="29"/>
      <c r="Y153" s="30" t="s">
        <v>594</v>
      </c>
      <c r="Z153" s="23" t="s">
        <v>599</v>
      </c>
      <c r="AA153" s="35" t="s">
        <v>596</v>
      </c>
      <c r="AB153" s="36"/>
    </row>
    <row r="154" spans="1:28" s="20" customFormat="1" ht="19.899999999999999" customHeight="1">
      <c r="A154" s="44" t="s">
        <v>58</v>
      </c>
      <c r="B154" s="26" t="s">
        <v>29</v>
      </c>
      <c r="C154" s="41"/>
      <c r="D154" s="21" t="s">
        <v>589</v>
      </c>
      <c r="E154" s="21" t="s">
        <v>75</v>
      </c>
      <c r="F154" s="22" t="s">
        <v>32</v>
      </c>
      <c r="G154" s="22" t="s">
        <v>590</v>
      </c>
      <c r="H154" s="21" t="s">
        <v>590</v>
      </c>
      <c r="I154" s="23" t="s">
        <v>589</v>
      </c>
      <c r="J154" s="23" t="s">
        <v>591</v>
      </c>
      <c r="K154" s="24" t="s">
        <v>600</v>
      </c>
      <c r="L154" s="23" t="s">
        <v>601</v>
      </c>
      <c r="M154" s="25" t="s">
        <v>82</v>
      </c>
      <c r="N154" s="25" t="s">
        <v>369</v>
      </c>
      <c r="O154" s="26" t="s">
        <v>437</v>
      </c>
      <c r="P154" s="49" t="s">
        <v>64</v>
      </c>
      <c r="Q154" s="27">
        <v>550000</v>
      </c>
      <c r="R154" s="22" t="s">
        <v>43</v>
      </c>
      <c r="S154" s="28" t="s">
        <v>518</v>
      </c>
      <c r="T154" s="29"/>
      <c r="U154" s="29" t="s">
        <v>46</v>
      </c>
      <c r="V154" s="29"/>
      <c r="W154" s="29"/>
      <c r="X154" s="29"/>
      <c r="Y154" s="30" t="s">
        <v>594</v>
      </c>
      <c r="Z154" s="23" t="s">
        <v>602</v>
      </c>
      <c r="AA154" s="35" t="s">
        <v>596</v>
      </c>
      <c r="AB154" s="36"/>
    </row>
    <row r="155" spans="1:28" s="20" customFormat="1" ht="19.899999999999999" customHeight="1">
      <c r="A155" s="44" t="s">
        <v>66</v>
      </c>
      <c r="B155" s="26" t="s">
        <v>29</v>
      </c>
      <c r="C155" s="41"/>
      <c r="D155" s="21" t="s">
        <v>589</v>
      </c>
      <c r="E155" s="21" t="s">
        <v>75</v>
      </c>
      <c r="F155" s="22" t="s">
        <v>32</v>
      </c>
      <c r="G155" s="22" t="s">
        <v>590</v>
      </c>
      <c r="H155" s="21" t="s">
        <v>590</v>
      </c>
      <c r="I155" s="23" t="s">
        <v>589</v>
      </c>
      <c r="J155" s="23" t="s">
        <v>591</v>
      </c>
      <c r="K155" s="24" t="s">
        <v>603</v>
      </c>
      <c r="L155" s="23" t="s">
        <v>604</v>
      </c>
      <c r="M155" s="25" t="s">
        <v>54</v>
      </c>
      <c r="N155" s="25" t="s">
        <v>209</v>
      </c>
      <c r="O155" s="26" t="s">
        <v>437</v>
      </c>
      <c r="P155" s="49" t="s">
        <v>64</v>
      </c>
      <c r="Q155" s="27">
        <v>231000</v>
      </c>
      <c r="R155" s="22" t="s">
        <v>43</v>
      </c>
      <c r="S155" s="28" t="s">
        <v>518</v>
      </c>
      <c r="T155" s="29"/>
      <c r="U155" s="29" t="s">
        <v>46</v>
      </c>
      <c r="V155" s="29"/>
      <c r="W155" s="29"/>
      <c r="X155" s="29"/>
      <c r="Y155" s="30" t="s">
        <v>594</v>
      </c>
      <c r="Z155" s="23" t="s">
        <v>605</v>
      </c>
      <c r="AA155" s="35" t="s">
        <v>596</v>
      </c>
      <c r="AB155" s="36"/>
    </row>
    <row r="156" spans="1:28" s="20" customFormat="1" ht="19.899999999999999" customHeight="1">
      <c r="A156" s="44" t="s">
        <v>70</v>
      </c>
      <c r="B156" s="26" t="s">
        <v>29</v>
      </c>
      <c r="C156" s="41"/>
      <c r="D156" s="21" t="s">
        <v>589</v>
      </c>
      <c r="E156" s="21" t="s">
        <v>75</v>
      </c>
      <c r="F156" s="22" t="s">
        <v>32</v>
      </c>
      <c r="G156" s="22" t="s">
        <v>590</v>
      </c>
      <c r="H156" s="21" t="s">
        <v>590</v>
      </c>
      <c r="I156" s="23" t="s">
        <v>589</v>
      </c>
      <c r="J156" s="23" t="s">
        <v>591</v>
      </c>
      <c r="K156" s="24" t="s">
        <v>606</v>
      </c>
      <c r="L156" s="23" t="s">
        <v>607</v>
      </c>
      <c r="M156" s="25" t="s">
        <v>54</v>
      </c>
      <c r="N156" s="25" t="s">
        <v>323</v>
      </c>
      <c r="O156" s="26" t="s">
        <v>437</v>
      </c>
      <c r="P156" s="49" t="s">
        <v>73</v>
      </c>
      <c r="Q156" s="27">
        <v>900000</v>
      </c>
      <c r="R156" s="22" t="s">
        <v>43</v>
      </c>
      <c r="S156" s="28" t="s">
        <v>608</v>
      </c>
      <c r="T156" s="29"/>
      <c r="U156" s="29" t="s">
        <v>46</v>
      </c>
      <c r="V156" s="29"/>
      <c r="W156" s="29"/>
      <c r="X156" s="29"/>
      <c r="Y156" s="30" t="s">
        <v>594</v>
      </c>
      <c r="Z156" s="23"/>
      <c r="AA156" s="35" t="s">
        <v>596</v>
      </c>
      <c r="AB156" s="36"/>
    </row>
    <row r="157" spans="1:28" s="20" customFormat="1" ht="19.899999999999999" customHeight="1">
      <c r="A157" s="44" t="s">
        <v>74</v>
      </c>
      <c r="B157" s="26" t="s">
        <v>29</v>
      </c>
      <c r="C157" s="41"/>
      <c r="D157" s="21" t="s">
        <v>589</v>
      </c>
      <c r="E157" s="21" t="s">
        <v>75</v>
      </c>
      <c r="F157" s="22" t="s">
        <v>32</v>
      </c>
      <c r="G157" s="22" t="s">
        <v>590</v>
      </c>
      <c r="H157" s="21" t="s">
        <v>590</v>
      </c>
      <c r="I157" s="23" t="s">
        <v>589</v>
      </c>
      <c r="J157" s="23" t="s">
        <v>591</v>
      </c>
      <c r="K157" s="24" t="s">
        <v>609</v>
      </c>
      <c r="L157" s="23" t="s">
        <v>610</v>
      </c>
      <c r="M157" s="25" t="s">
        <v>39</v>
      </c>
      <c r="N157" s="25" t="s">
        <v>397</v>
      </c>
      <c r="O157" s="26" t="s">
        <v>437</v>
      </c>
      <c r="P157" s="49" t="s">
        <v>73</v>
      </c>
      <c r="Q157" s="27">
        <v>1000000</v>
      </c>
      <c r="R157" s="22" t="s">
        <v>43</v>
      </c>
      <c r="S157" s="28" t="s">
        <v>608</v>
      </c>
      <c r="T157" s="29"/>
      <c r="U157" s="29" t="s">
        <v>46</v>
      </c>
      <c r="V157" s="29"/>
      <c r="W157" s="29"/>
      <c r="X157" s="29"/>
      <c r="Y157" s="30" t="s">
        <v>594</v>
      </c>
      <c r="Z157" s="23"/>
      <c r="AA157" s="35" t="s">
        <v>596</v>
      </c>
      <c r="AB157" s="36"/>
    </row>
    <row r="158" spans="1:28" s="20" customFormat="1" ht="19.899999999999999" customHeight="1">
      <c r="A158" s="44" t="s">
        <v>78</v>
      </c>
      <c r="B158" s="26" t="s">
        <v>29</v>
      </c>
      <c r="C158" s="41"/>
      <c r="D158" s="21" t="s">
        <v>589</v>
      </c>
      <c r="E158" s="21" t="s">
        <v>31</v>
      </c>
      <c r="F158" s="22" t="s">
        <v>32</v>
      </c>
      <c r="G158" s="22" t="s">
        <v>590</v>
      </c>
      <c r="H158" s="21" t="s">
        <v>590</v>
      </c>
      <c r="I158" s="23" t="s">
        <v>589</v>
      </c>
      <c r="J158" s="23" t="s">
        <v>591</v>
      </c>
      <c r="K158" s="24" t="s">
        <v>611</v>
      </c>
      <c r="L158" s="23" t="s">
        <v>610</v>
      </c>
      <c r="M158" s="25" t="s">
        <v>39</v>
      </c>
      <c r="N158" s="25" t="s">
        <v>40</v>
      </c>
      <c r="O158" s="26" t="s">
        <v>437</v>
      </c>
      <c r="P158" s="49" t="s">
        <v>73</v>
      </c>
      <c r="Q158" s="27">
        <v>950000</v>
      </c>
      <c r="R158" s="22" t="s">
        <v>43</v>
      </c>
      <c r="S158" s="28" t="s">
        <v>608</v>
      </c>
      <c r="T158" s="29"/>
      <c r="U158" s="29" t="s">
        <v>46</v>
      </c>
      <c r="V158" s="29"/>
      <c r="W158" s="29"/>
      <c r="X158" s="29"/>
      <c r="Y158" s="30" t="s">
        <v>594</v>
      </c>
      <c r="Z158" s="23"/>
      <c r="AA158" s="35" t="s">
        <v>596</v>
      </c>
      <c r="AB158" s="36"/>
    </row>
    <row r="159" spans="1:28" s="20" customFormat="1" ht="19.899999999999999" customHeight="1">
      <c r="A159" s="44" t="s">
        <v>85</v>
      </c>
      <c r="B159" s="26" t="s">
        <v>29</v>
      </c>
      <c r="C159" s="41"/>
      <c r="D159" s="21" t="s">
        <v>589</v>
      </c>
      <c r="E159" s="21" t="s">
        <v>31</v>
      </c>
      <c r="F159" s="22" t="s">
        <v>32</v>
      </c>
      <c r="G159" s="22" t="s">
        <v>590</v>
      </c>
      <c r="H159" s="21" t="s">
        <v>590</v>
      </c>
      <c r="I159" s="23" t="s">
        <v>589</v>
      </c>
      <c r="J159" s="23" t="s">
        <v>612</v>
      </c>
      <c r="K159" s="24" t="s">
        <v>613</v>
      </c>
      <c r="L159" s="23" t="s">
        <v>614</v>
      </c>
      <c r="M159" s="25" t="s">
        <v>54</v>
      </c>
      <c r="N159" s="25" t="s">
        <v>125</v>
      </c>
      <c r="O159" s="26" t="s">
        <v>437</v>
      </c>
      <c r="P159" s="49" t="s">
        <v>294</v>
      </c>
      <c r="Q159" s="27">
        <v>948425.2</v>
      </c>
      <c r="R159" s="22" t="s">
        <v>43</v>
      </c>
      <c r="S159" s="28" t="s">
        <v>518</v>
      </c>
      <c r="T159" s="29"/>
      <c r="U159" s="29" t="s">
        <v>46</v>
      </c>
      <c r="V159" s="29"/>
      <c r="W159" s="29"/>
      <c r="X159" s="29"/>
      <c r="Y159" s="30" t="s">
        <v>594</v>
      </c>
      <c r="Z159" s="23"/>
      <c r="AA159" s="35" t="s">
        <v>596</v>
      </c>
      <c r="AB159" s="36"/>
    </row>
    <row r="160" spans="1:28" s="20" customFormat="1" ht="19.899999999999999" customHeight="1">
      <c r="A160" s="44" t="s">
        <v>88</v>
      </c>
      <c r="B160" s="26" t="s">
        <v>29</v>
      </c>
      <c r="C160" s="41"/>
      <c r="D160" s="21" t="s">
        <v>589</v>
      </c>
      <c r="E160" s="21" t="s">
        <v>31</v>
      </c>
      <c r="F160" s="22" t="s">
        <v>32</v>
      </c>
      <c r="G160" s="22" t="s">
        <v>590</v>
      </c>
      <c r="H160" s="21" t="s">
        <v>590</v>
      </c>
      <c r="I160" s="23" t="s">
        <v>589</v>
      </c>
      <c r="J160" s="23" t="s">
        <v>612</v>
      </c>
      <c r="K160" s="24" t="s">
        <v>615</v>
      </c>
      <c r="L160" s="23" t="s">
        <v>616</v>
      </c>
      <c r="M160" s="25" t="s">
        <v>54</v>
      </c>
      <c r="N160" s="25" t="s">
        <v>125</v>
      </c>
      <c r="O160" s="26" t="s">
        <v>437</v>
      </c>
      <c r="P160" s="49" t="s">
        <v>64</v>
      </c>
      <c r="Q160" s="27">
        <v>900000</v>
      </c>
      <c r="R160" s="22" t="s">
        <v>43</v>
      </c>
      <c r="S160" s="28" t="s">
        <v>518</v>
      </c>
      <c r="T160" s="29"/>
      <c r="U160" s="29" t="s">
        <v>46</v>
      </c>
      <c r="V160" s="29"/>
      <c r="W160" s="29"/>
      <c r="X160" s="29"/>
      <c r="Y160" s="30" t="s">
        <v>594</v>
      </c>
      <c r="Z160" s="23" t="s">
        <v>617</v>
      </c>
      <c r="AA160" s="35" t="s">
        <v>596</v>
      </c>
      <c r="AB160" s="36"/>
    </row>
    <row r="161" spans="1:28" s="20" customFormat="1" ht="19.899999999999999" customHeight="1">
      <c r="A161" s="44" t="s">
        <v>93</v>
      </c>
      <c r="B161" s="26" t="s">
        <v>29</v>
      </c>
      <c r="C161" s="41"/>
      <c r="D161" s="21" t="s">
        <v>589</v>
      </c>
      <c r="E161" s="21" t="s">
        <v>75</v>
      </c>
      <c r="F161" s="22" t="s">
        <v>32</v>
      </c>
      <c r="G161" s="22" t="s">
        <v>590</v>
      </c>
      <c r="H161" s="21" t="s">
        <v>590</v>
      </c>
      <c r="I161" s="23" t="s">
        <v>589</v>
      </c>
      <c r="J161" s="23" t="s">
        <v>612</v>
      </c>
      <c r="K161" s="24" t="s">
        <v>618</v>
      </c>
      <c r="L161" s="23" t="s">
        <v>619</v>
      </c>
      <c r="M161" s="25" t="s">
        <v>39</v>
      </c>
      <c r="N161" s="25" t="s">
        <v>97</v>
      </c>
      <c r="O161" s="26" t="s">
        <v>437</v>
      </c>
      <c r="P161" s="49" t="s">
        <v>294</v>
      </c>
      <c r="Q161" s="27">
        <v>38139</v>
      </c>
      <c r="R161" s="22" t="s">
        <v>43</v>
      </c>
      <c r="S161" s="28" t="s">
        <v>518</v>
      </c>
      <c r="T161" s="29"/>
      <c r="U161" s="29"/>
      <c r="V161" s="29" t="s">
        <v>46</v>
      </c>
      <c r="W161" s="29"/>
      <c r="X161" s="29"/>
      <c r="Y161" s="30" t="s">
        <v>620</v>
      </c>
      <c r="Z161" s="23"/>
      <c r="AA161" s="35" t="s">
        <v>596</v>
      </c>
      <c r="AB161" s="36"/>
    </row>
    <row r="162" spans="1:28" s="20" customFormat="1" ht="19.899999999999999" customHeight="1">
      <c r="A162" s="44" t="s">
        <v>99</v>
      </c>
      <c r="B162" s="26" t="s">
        <v>29</v>
      </c>
      <c r="C162" s="41"/>
      <c r="D162" s="21" t="s">
        <v>589</v>
      </c>
      <c r="E162" s="21" t="s">
        <v>75</v>
      </c>
      <c r="F162" s="22" t="s">
        <v>32</v>
      </c>
      <c r="G162" s="22" t="s">
        <v>590</v>
      </c>
      <c r="H162" s="21" t="s">
        <v>590</v>
      </c>
      <c r="I162" s="23" t="s">
        <v>589</v>
      </c>
      <c r="J162" s="23" t="s">
        <v>612</v>
      </c>
      <c r="K162" s="24" t="s">
        <v>621</v>
      </c>
      <c r="L162" s="23" t="s">
        <v>622</v>
      </c>
      <c r="M162" s="25" t="s">
        <v>39</v>
      </c>
      <c r="N162" s="25" t="s">
        <v>40</v>
      </c>
      <c r="O162" s="26" t="s">
        <v>437</v>
      </c>
      <c r="P162" s="49" t="s">
        <v>294</v>
      </c>
      <c r="Q162" s="27">
        <v>50000</v>
      </c>
      <c r="R162" s="22" t="s">
        <v>43</v>
      </c>
      <c r="S162" s="28" t="s">
        <v>518</v>
      </c>
      <c r="T162" s="29"/>
      <c r="U162" s="29" t="s">
        <v>46</v>
      </c>
      <c r="V162" s="29"/>
      <c r="W162" s="29"/>
      <c r="X162" s="29"/>
      <c r="Y162" s="30" t="s">
        <v>594</v>
      </c>
      <c r="Z162" s="23"/>
      <c r="AA162" s="35" t="s">
        <v>596</v>
      </c>
      <c r="AB162" s="36"/>
    </row>
    <row r="163" spans="1:28" s="20" customFormat="1" ht="19.899999999999999" customHeight="1">
      <c r="A163" s="44" t="s">
        <v>102</v>
      </c>
      <c r="B163" s="26" t="s">
        <v>29</v>
      </c>
      <c r="C163" s="41"/>
      <c r="D163" s="21" t="s">
        <v>589</v>
      </c>
      <c r="E163" s="21" t="s">
        <v>75</v>
      </c>
      <c r="F163" s="22" t="s">
        <v>32</v>
      </c>
      <c r="G163" s="22" t="s">
        <v>590</v>
      </c>
      <c r="H163" s="21" t="s">
        <v>590</v>
      </c>
      <c r="I163" s="23" t="s">
        <v>589</v>
      </c>
      <c r="J163" s="23" t="s">
        <v>612</v>
      </c>
      <c r="K163" s="24" t="s">
        <v>623</v>
      </c>
      <c r="L163" s="23" t="s">
        <v>624</v>
      </c>
      <c r="M163" s="25" t="s">
        <v>54</v>
      </c>
      <c r="N163" s="25" t="s">
        <v>125</v>
      </c>
      <c r="O163" s="26" t="s">
        <v>437</v>
      </c>
      <c r="P163" s="49" t="s">
        <v>294</v>
      </c>
      <c r="Q163" s="27">
        <v>50000</v>
      </c>
      <c r="R163" s="22" t="s">
        <v>43</v>
      </c>
      <c r="S163" s="28" t="s">
        <v>518</v>
      </c>
      <c r="T163" s="29"/>
      <c r="U163" s="29" t="s">
        <v>46</v>
      </c>
      <c r="V163" s="29"/>
      <c r="W163" s="29"/>
      <c r="X163" s="29"/>
      <c r="Y163" s="30" t="s">
        <v>594</v>
      </c>
      <c r="Z163" s="23"/>
      <c r="AA163" s="35" t="s">
        <v>596</v>
      </c>
      <c r="AB163" s="36"/>
    </row>
    <row r="164" spans="1:28" s="20" customFormat="1" ht="19.899999999999999" customHeight="1">
      <c r="A164" s="44" t="s">
        <v>104</v>
      </c>
      <c r="B164" s="26" t="s">
        <v>29</v>
      </c>
      <c r="C164" s="41"/>
      <c r="D164" s="21" t="s">
        <v>589</v>
      </c>
      <c r="E164" s="21" t="s">
        <v>75</v>
      </c>
      <c r="F164" s="22" t="s">
        <v>32</v>
      </c>
      <c r="G164" s="22" t="s">
        <v>590</v>
      </c>
      <c r="H164" s="21" t="s">
        <v>590</v>
      </c>
      <c r="I164" s="23" t="s">
        <v>589</v>
      </c>
      <c r="J164" s="23" t="s">
        <v>612</v>
      </c>
      <c r="K164" s="24" t="s">
        <v>625</v>
      </c>
      <c r="L164" s="23" t="s">
        <v>626</v>
      </c>
      <c r="M164" s="25" t="s">
        <v>82</v>
      </c>
      <c r="N164" s="25" t="s">
        <v>369</v>
      </c>
      <c r="O164" s="26" t="s">
        <v>437</v>
      </c>
      <c r="P164" s="49" t="s">
        <v>294</v>
      </c>
      <c r="Q164" s="27">
        <v>50000</v>
      </c>
      <c r="R164" s="22" t="s">
        <v>43</v>
      </c>
      <c r="S164" s="28" t="s">
        <v>518</v>
      </c>
      <c r="T164" s="29"/>
      <c r="U164" s="29" t="s">
        <v>46</v>
      </c>
      <c r="V164" s="29"/>
      <c r="W164" s="29"/>
      <c r="X164" s="29"/>
      <c r="Y164" s="30" t="s">
        <v>594</v>
      </c>
      <c r="Z164" s="23"/>
      <c r="AA164" s="35" t="s">
        <v>596</v>
      </c>
      <c r="AB164" s="36"/>
    </row>
    <row r="165" spans="1:28" s="20" customFormat="1" ht="19.899999999999999" customHeight="1">
      <c r="A165" s="44" t="s">
        <v>109</v>
      </c>
      <c r="B165" s="26" t="s">
        <v>29</v>
      </c>
      <c r="C165" s="41"/>
      <c r="D165" s="21" t="s">
        <v>589</v>
      </c>
      <c r="E165" s="21" t="s">
        <v>31</v>
      </c>
      <c r="F165" s="22" t="s">
        <v>32</v>
      </c>
      <c r="G165" s="22" t="s">
        <v>590</v>
      </c>
      <c r="H165" s="21" t="s">
        <v>590</v>
      </c>
      <c r="I165" s="23" t="s">
        <v>589</v>
      </c>
      <c r="J165" s="23" t="s">
        <v>612</v>
      </c>
      <c r="K165" s="24" t="s">
        <v>627</v>
      </c>
      <c r="L165" s="23" t="s">
        <v>628</v>
      </c>
      <c r="M165" s="25" t="s">
        <v>82</v>
      </c>
      <c r="N165" s="25" t="s">
        <v>83</v>
      </c>
      <c r="O165" s="26" t="s">
        <v>437</v>
      </c>
      <c r="P165" s="49" t="s">
        <v>73</v>
      </c>
      <c r="Q165" s="27">
        <v>300000</v>
      </c>
      <c r="R165" s="22" t="s">
        <v>43</v>
      </c>
      <c r="S165" s="28" t="s">
        <v>608</v>
      </c>
      <c r="T165" s="29"/>
      <c r="U165" s="29"/>
      <c r="V165" s="29" t="s">
        <v>46</v>
      </c>
      <c r="W165" s="29"/>
      <c r="X165" s="29"/>
      <c r="Y165" s="30" t="s">
        <v>629</v>
      </c>
      <c r="Z165" s="23"/>
      <c r="AA165" s="35" t="s">
        <v>596</v>
      </c>
      <c r="AB165" s="36"/>
    </row>
    <row r="166" spans="1:28" s="20" customFormat="1" ht="19.899999999999999" customHeight="1">
      <c r="A166" s="44" t="s">
        <v>114</v>
      </c>
      <c r="B166" s="26" t="s">
        <v>29</v>
      </c>
      <c r="C166" s="41"/>
      <c r="D166" s="21" t="s">
        <v>589</v>
      </c>
      <c r="E166" s="21" t="s">
        <v>75</v>
      </c>
      <c r="F166" s="22" t="s">
        <v>32</v>
      </c>
      <c r="G166" s="22" t="s">
        <v>590</v>
      </c>
      <c r="H166" s="21" t="s">
        <v>590</v>
      </c>
      <c r="I166" s="23" t="s">
        <v>589</v>
      </c>
      <c r="J166" s="23" t="s">
        <v>612</v>
      </c>
      <c r="K166" s="24" t="s">
        <v>630</v>
      </c>
      <c r="L166" s="23" t="s">
        <v>631</v>
      </c>
      <c r="M166" s="25" t="s">
        <v>82</v>
      </c>
      <c r="N166" s="25" t="s">
        <v>83</v>
      </c>
      <c r="O166" s="26" t="s">
        <v>437</v>
      </c>
      <c r="P166" s="49" t="s">
        <v>73</v>
      </c>
      <c r="Q166" s="27">
        <v>180000</v>
      </c>
      <c r="R166" s="22" t="s">
        <v>43</v>
      </c>
      <c r="S166" s="28" t="s">
        <v>608</v>
      </c>
      <c r="T166" s="29"/>
      <c r="U166" s="29"/>
      <c r="V166" s="29" t="s">
        <v>46</v>
      </c>
      <c r="W166" s="29"/>
      <c r="X166" s="29"/>
      <c r="Y166" s="30" t="s">
        <v>629</v>
      </c>
      <c r="Z166" s="23"/>
      <c r="AA166" s="35" t="s">
        <v>596</v>
      </c>
      <c r="AB166" s="36"/>
    </row>
    <row r="167" spans="1:28" s="20" customFormat="1" ht="19.899999999999999" customHeight="1">
      <c r="A167" s="44" t="s">
        <v>117</v>
      </c>
      <c r="B167" s="26" t="s">
        <v>29</v>
      </c>
      <c r="C167" s="41"/>
      <c r="D167" s="21" t="s">
        <v>589</v>
      </c>
      <c r="E167" s="21" t="s">
        <v>75</v>
      </c>
      <c r="F167" s="22" t="s">
        <v>32</v>
      </c>
      <c r="G167" s="22" t="s">
        <v>590</v>
      </c>
      <c r="H167" s="21" t="s">
        <v>590</v>
      </c>
      <c r="I167" s="23" t="s">
        <v>589</v>
      </c>
      <c r="J167" s="23" t="s">
        <v>612</v>
      </c>
      <c r="K167" s="24" t="s">
        <v>632</v>
      </c>
      <c r="L167" s="23" t="s">
        <v>633</v>
      </c>
      <c r="M167" s="25" t="s">
        <v>82</v>
      </c>
      <c r="N167" s="25" t="s">
        <v>83</v>
      </c>
      <c r="O167" s="26" t="s">
        <v>437</v>
      </c>
      <c r="P167" s="49" t="s">
        <v>73</v>
      </c>
      <c r="Q167" s="27">
        <v>200000</v>
      </c>
      <c r="R167" s="22" t="s">
        <v>43</v>
      </c>
      <c r="S167" s="28" t="s">
        <v>608</v>
      </c>
      <c r="T167" s="29"/>
      <c r="U167" s="29"/>
      <c r="V167" s="29" t="s">
        <v>46</v>
      </c>
      <c r="W167" s="29"/>
      <c r="X167" s="29"/>
      <c r="Y167" s="30" t="s">
        <v>629</v>
      </c>
      <c r="Z167" s="23"/>
      <c r="AA167" s="35" t="s">
        <v>596</v>
      </c>
      <c r="AB167" s="36"/>
    </row>
    <row r="168" spans="1:28" s="20" customFormat="1" ht="19.899999999999999" customHeight="1">
      <c r="A168" s="44" t="s">
        <v>121</v>
      </c>
      <c r="B168" s="26" t="s">
        <v>29</v>
      </c>
      <c r="C168" s="41"/>
      <c r="D168" s="21" t="s">
        <v>589</v>
      </c>
      <c r="E168" s="21" t="s">
        <v>75</v>
      </c>
      <c r="F168" s="22" t="s">
        <v>32</v>
      </c>
      <c r="G168" s="22" t="s">
        <v>590</v>
      </c>
      <c r="H168" s="21" t="s">
        <v>590</v>
      </c>
      <c r="I168" s="23" t="s">
        <v>589</v>
      </c>
      <c r="J168" s="23" t="s">
        <v>612</v>
      </c>
      <c r="K168" s="24" t="s">
        <v>634</v>
      </c>
      <c r="L168" s="23" t="s">
        <v>635</v>
      </c>
      <c r="M168" s="25" t="s">
        <v>82</v>
      </c>
      <c r="N168" s="25" t="s">
        <v>316</v>
      </c>
      <c r="O168" s="26" t="s">
        <v>437</v>
      </c>
      <c r="P168" s="49" t="s">
        <v>73</v>
      </c>
      <c r="Q168" s="27">
        <v>300000</v>
      </c>
      <c r="R168" s="22" t="s">
        <v>43</v>
      </c>
      <c r="S168" s="28" t="s">
        <v>608</v>
      </c>
      <c r="T168" s="29"/>
      <c r="U168" s="29"/>
      <c r="V168" s="29" t="s">
        <v>46</v>
      </c>
      <c r="W168" s="29"/>
      <c r="X168" s="29"/>
      <c r="Y168" s="30" t="s">
        <v>629</v>
      </c>
      <c r="Z168" s="23"/>
      <c r="AA168" s="35" t="s">
        <v>596</v>
      </c>
      <c r="AB168" s="36"/>
    </row>
    <row r="169" spans="1:28" s="20" customFormat="1" ht="19.899999999999999" customHeight="1">
      <c r="A169" s="44" t="s">
        <v>127</v>
      </c>
      <c r="B169" s="26" t="s">
        <v>29</v>
      </c>
      <c r="C169" s="41"/>
      <c r="D169" s="21" t="s">
        <v>589</v>
      </c>
      <c r="E169" s="21" t="s">
        <v>75</v>
      </c>
      <c r="F169" s="22" t="s">
        <v>32</v>
      </c>
      <c r="G169" s="22" t="s">
        <v>590</v>
      </c>
      <c r="H169" s="21" t="s">
        <v>590</v>
      </c>
      <c r="I169" s="23" t="s">
        <v>589</v>
      </c>
      <c r="J169" s="23" t="s">
        <v>612</v>
      </c>
      <c r="K169" s="24" t="s">
        <v>636</v>
      </c>
      <c r="L169" s="23" t="s">
        <v>631</v>
      </c>
      <c r="M169" s="25" t="s">
        <v>39</v>
      </c>
      <c r="N169" s="25" t="s">
        <v>97</v>
      </c>
      <c r="O169" s="26" t="s">
        <v>437</v>
      </c>
      <c r="P169" s="49" t="s">
        <v>73</v>
      </c>
      <c r="Q169" s="27">
        <v>180000</v>
      </c>
      <c r="R169" s="22" t="s">
        <v>43</v>
      </c>
      <c r="S169" s="28" t="s">
        <v>608</v>
      </c>
      <c r="T169" s="29"/>
      <c r="U169" s="29"/>
      <c r="V169" s="29" t="s">
        <v>46</v>
      </c>
      <c r="W169" s="29"/>
      <c r="X169" s="29"/>
      <c r="Y169" s="30" t="s">
        <v>629</v>
      </c>
      <c r="Z169" s="23"/>
      <c r="AA169" s="35" t="s">
        <v>596</v>
      </c>
      <c r="AB169" s="36"/>
    </row>
    <row r="170" spans="1:28" s="20" customFormat="1" ht="19.899999999999999" customHeight="1">
      <c r="A170" s="44" t="s">
        <v>131</v>
      </c>
      <c r="B170" s="26" t="s">
        <v>29</v>
      </c>
      <c r="C170" s="41"/>
      <c r="D170" s="21" t="s">
        <v>589</v>
      </c>
      <c r="E170" s="21" t="s">
        <v>75</v>
      </c>
      <c r="F170" s="22" t="s">
        <v>32</v>
      </c>
      <c r="G170" s="22" t="s">
        <v>590</v>
      </c>
      <c r="H170" s="21" t="s">
        <v>590</v>
      </c>
      <c r="I170" s="23" t="s">
        <v>589</v>
      </c>
      <c r="J170" s="23" t="s">
        <v>612</v>
      </c>
      <c r="K170" s="24" t="s">
        <v>637</v>
      </c>
      <c r="L170" s="23" t="s">
        <v>638</v>
      </c>
      <c r="M170" s="25" t="s">
        <v>39</v>
      </c>
      <c r="N170" s="25" t="s">
        <v>397</v>
      </c>
      <c r="O170" s="26" t="s">
        <v>437</v>
      </c>
      <c r="P170" s="49" t="s">
        <v>73</v>
      </c>
      <c r="Q170" s="27">
        <v>250000</v>
      </c>
      <c r="R170" s="22" t="s">
        <v>43</v>
      </c>
      <c r="S170" s="28" t="s">
        <v>608</v>
      </c>
      <c r="T170" s="29"/>
      <c r="U170" s="29"/>
      <c r="V170" s="29" t="s">
        <v>46</v>
      </c>
      <c r="W170" s="29"/>
      <c r="X170" s="29"/>
      <c r="Y170" s="30" t="s">
        <v>629</v>
      </c>
      <c r="Z170" s="23"/>
      <c r="AA170" s="35" t="s">
        <v>596</v>
      </c>
      <c r="AB170" s="36"/>
    </row>
    <row r="171" spans="1:28" s="20" customFormat="1" ht="19.899999999999999" customHeight="1">
      <c r="A171" s="44" t="s">
        <v>134</v>
      </c>
      <c r="B171" s="26" t="s">
        <v>29</v>
      </c>
      <c r="C171" s="41"/>
      <c r="D171" s="21" t="s">
        <v>589</v>
      </c>
      <c r="E171" s="21" t="s">
        <v>75</v>
      </c>
      <c r="F171" s="22" t="s">
        <v>32</v>
      </c>
      <c r="G171" s="22" t="s">
        <v>590</v>
      </c>
      <c r="H171" s="21" t="s">
        <v>590</v>
      </c>
      <c r="I171" s="23" t="s">
        <v>589</v>
      </c>
      <c r="J171" s="23" t="s">
        <v>612</v>
      </c>
      <c r="K171" s="24" t="s">
        <v>639</v>
      </c>
      <c r="L171" s="23" t="s">
        <v>640</v>
      </c>
      <c r="M171" s="25" t="s">
        <v>54</v>
      </c>
      <c r="N171" s="25" t="s">
        <v>55</v>
      </c>
      <c r="O171" s="26" t="s">
        <v>437</v>
      </c>
      <c r="P171" s="49" t="s">
        <v>73</v>
      </c>
      <c r="Q171" s="27">
        <v>350000</v>
      </c>
      <c r="R171" s="22" t="s">
        <v>43</v>
      </c>
      <c r="S171" s="28" t="s">
        <v>608</v>
      </c>
      <c r="T171" s="29"/>
      <c r="U171" s="29"/>
      <c r="V171" s="29" t="s">
        <v>46</v>
      </c>
      <c r="W171" s="29"/>
      <c r="X171" s="29"/>
      <c r="Y171" s="30" t="s">
        <v>641</v>
      </c>
      <c r="Z171" s="23"/>
      <c r="AA171" s="35" t="s">
        <v>596</v>
      </c>
      <c r="AB171" s="36"/>
    </row>
    <row r="172" spans="1:28" s="20" customFormat="1" ht="19.899999999999999" customHeight="1">
      <c r="A172" s="44" t="s">
        <v>137</v>
      </c>
      <c r="B172" s="26" t="s">
        <v>29</v>
      </c>
      <c r="C172" s="41"/>
      <c r="D172" s="21" t="s">
        <v>589</v>
      </c>
      <c r="E172" s="21" t="s">
        <v>75</v>
      </c>
      <c r="F172" s="22" t="s">
        <v>32</v>
      </c>
      <c r="G172" s="22" t="s">
        <v>590</v>
      </c>
      <c r="H172" s="21" t="s">
        <v>590</v>
      </c>
      <c r="I172" s="23" t="s">
        <v>589</v>
      </c>
      <c r="J172" s="23" t="s">
        <v>612</v>
      </c>
      <c r="K172" s="24" t="s">
        <v>642</v>
      </c>
      <c r="L172" s="23" t="s">
        <v>643</v>
      </c>
      <c r="M172" s="25" t="s">
        <v>54</v>
      </c>
      <c r="N172" s="25" t="s">
        <v>55</v>
      </c>
      <c r="O172" s="26" t="s">
        <v>437</v>
      </c>
      <c r="P172" s="49" t="s">
        <v>73</v>
      </c>
      <c r="Q172" s="27">
        <v>500000</v>
      </c>
      <c r="R172" s="22" t="s">
        <v>43</v>
      </c>
      <c r="S172" s="28" t="s">
        <v>608</v>
      </c>
      <c r="T172" s="29"/>
      <c r="U172" s="29"/>
      <c r="V172" s="29" t="s">
        <v>46</v>
      </c>
      <c r="W172" s="29"/>
      <c r="X172" s="29"/>
      <c r="Y172" s="30" t="s">
        <v>641</v>
      </c>
      <c r="Z172" s="23"/>
      <c r="AA172" s="35" t="s">
        <v>596</v>
      </c>
      <c r="AB172" s="36"/>
    </row>
    <row r="173" spans="1:28" s="20" customFormat="1" ht="19.899999999999999" customHeight="1">
      <c r="A173" s="44" t="s">
        <v>141</v>
      </c>
      <c r="B173" s="26" t="s">
        <v>29</v>
      </c>
      <c r="C173" s="41"/>
      <c r="D173" s="21" t="s">
        <v>589</v>
      </c>
      <c r="E173" s="21" t="s">
        <v>75</v>
      </c>
      <c r="F173" s="22" t="s">
        <v>32</v>
      </c>
      <c r="G173" s="22" t="s">
        <v>590</v>
      </c>
      <c r="H173" s="21" t="s">
        <v>590</v>
      </c>
      <c r="I173" s="23" t="s">
        <v>589</v>
      </c>
      <c r="J173" s="23" t="s">
        <v>612</v>
      </c>
      <c r="K173" s="24" t="s">
        <v>644</v>
      </c>
      <c r="L173" s="23" t="s">
        <v>645</v>
      </c>
      <c r="M173" s="25" t="s">
        <v>54</v>
      </c>
      <c r="N173" s="25" t="s">
        <v>169</v>
      </c>
      <c r="O173" s="26" t="s">
        <v>437</v>
      </c>
      <c r="P173" s="49" t="s">
        <v>73</v>
      </c>
      <c r="Q173" s="27">
        <v>250000</v>
      </c>
      <c r="R173" s="22" t="s">
        <v>43</v>
      </c>
      <c r="S173" s="28" t="s">
        <v>608</v>
      </c>
      <c r="T173" s="29"/>
      <c r="U173" s="29"/>
      <c r="V173" s="29" t="s">
        <v>46</v>
      </c>
      <c r="W173" s="29"/>
      <c r="X173" s="29"/>
      <c r="Y173" s="30" t="s">
        <v>641</v>
      </c>
      <c r="Z173" s="23"/>
      <c r="AA173" s="35" t="s">
        <v>596</v>
      </c>
      <c r="AB173" s="36"/>
    </row>
    <row r="174" spans="1:28" s="20" customFormat="1" ht="19.899999999999999" customHeight="1">
      <c r="A174" s="44" t="s">
        <v>145</v>
      </c>
      <c r="B174" s="26" t="s">
        <v>29</v>
      </c>
      <c r="C174" s="41"/>
      <c r="D174" s="21" t="s">
        <v>589</v>
      </c>
      <c r="E174" s="21" t="s">
        <v>75</v>
      </c>
      <c r="F174" s="22" t="s">
        <v>32</v>
      </c>
      <c r="G174" s="22" t="s">
        <v>590</v>
      </c>
      <c r="H174" s="21" t="s">
        <v>590</v>
      </c>
      <c r="I174" s="23" t="s">
        <v>589</v>
      </c>
      <c r="J174" s="23" t="s">
        <v>612</v>
      </c>
      <c r="K174" s="24" t="s">
        <v>646</v>
      </c>
      <c r="L174" s="23" t="s">
        <v>647</v>
      </c>
      <c r="M174" s="25" t="s">
        <v>424</v>
      </c>
      <c r="N174" s="25" t="s">
        <v>505</v>
      </c>
      <c r="O174" s="26" t="s">
        <v>437</v>
      </c>
      <c r="P174" s="49" t="s">
        <v>73</v>
      </c>
      <c r="Q174" s="27">
        <v>260000</v>
      </c>
      <c r="R174" s="22" t="s">
        <v>43</v>
      </c>
      <c r="S174" s="28" t="s">
        <v>608</v>
      </c>
      <c r="T174" s="29"/>
      <c r="U174" s="29"/>
      <c r="V174" s="29" t="s">
        <v>46</v>
      </c>
      <c r="W174" s="29"/>
      <c r="X174" s="29"/>
      <c r="Y174" s="30" t="s">
        <v>641</v>
      </c>
      <c r="Z174" s="23"/>
      <c r="AA174" s="35" t="s">
        <v>596</v>
      </c>
      <c r="AB174" s="36"/>
    </row>
    <row r="175" spans="1:28" s="20" customFormat="1" ht="19.899999999999999" customHeight="1">
      <c r="A175" s="44" t="s">
        <v>151</v>
      </c>
      <c r="B175" s="26" t="s">
        <v>29</v>
      </c>
      <c r="C175" s="41"/>
      <c r="D175" s="21" t="s">
        <v>589</v>
      </c>
      <c r="E175" s="21" t="s">
        <v>75</v>
      </c>
      <c r="F175" s="22" t="s">
        <v>32</v>
      </c>
      <c r="G175" s="22" t="s">
        <v>590</v>
      </c>
      <c r="H175" s="21" t="s">
        <v>590</v>
      </c>
      <c r="I175" s="23" t="s">
        <v>589</v>
      </c>
      <c r="J175" s="23" t="s">
        <v>612</v>
      </c>
      <c r="K175" s="24" t="s">
        <v>648</v>
      </c>
      <c r="L175" s="23" t="s">
        <v>649</v>
      </c>
      <c r="M175" s="25" t="s">
        <v>54</v>
      </c>
      <c r="N175" s="25" t="s">
        <v>40</v>
      </c>
      <c r="O175" s="26" t="s">
        <v>437</v>
      </c>
      <c r="P175" s="49" t="s">
        <v>73</v>
      </c>
      <c r="Q175" s="27">
        <v>250000</v>
      </c>
      <c r="R175" s="22" t="s">
        <v>43</v>
      </c>
      <c r="S175" s="28" t="s">
        <v>608</v>
      </c>
      <c r="T175" s="29"/>
      <c r="U175" s="29"/>
      <c r="V175" s="29" t="s">
        <v>46</v>
      </c>
      <c r="W175" s="29"/>
      <c r="X175" s="29"/>
      <c r="Y175" s="30" t="s">
        <v>641</v>
      </c>
      <c r="Z175" s="23"/>
      <c r="AA175" s="35" t="s">
        <v>596</v>
      </c>
      <c r="AB175" s="36"/>
    </row>
    <row r="176" spans="1:28" s="20" customFormat="1" ht="19.899999999999999" customHeight="1">
      <c r="A176" s="44" t="s">
        <v>155</v>
      </c>
      <c r="B176" s="26" t="s">
        <v>29</v>
      </c>
      <c r="C176" s="41"/>
      <c r="D176" s="21" t="s">
        <v>589</v>
      </c>
      <c r="E176" s="21" t="s">
        <v>75</v>
      </c>
      <c r="F176" s="22" t="s">
        <v>32</v>
      </c>
      <c r="G176" s="22" t="s">
        <v>590</v>
      </c>
      <c r="H176" s="21" t="s">
        <v>590</v>
      </c>
      <c r="I176" s="23" t="s">
        <v>589</v>
      </c>
      <c r="J176" s="23" t="s">
        <v>612</v>
      </c>
      <c r="K176" s="24" t="s">
        <v>650</v>
      </c>
      <c r="L176" s="23" t="s">
        <v>651</v>
      </c>
      <c r="M176" s="25" t="s">
        <v>39</v>
      </c>
      <c r="N176" s="25" t="s">
        <v>397</v>
      </c>
      <c r="O176" s="26" t="s">
        <v>437</v>
      </c>
      <c r="P176" s="49" t="s">
        <v>73</v>
      </c>
      <c r="Q176" s="27">
        <v>200000</v>
      </c>
      <c r="R176" s="22" t="s">
        <v>43</v>
      </c>
      <c r="S176" s="28" t="s">
        <v>608</v>
      </c>
      <c r="T176" s="29"/>
      <c r="U176" s="29"/>
      <c r="V176" s="29" t="s">
        <v>46</v>
      </c>
      <c r="W176" s="29"/>
      <c r="X176" s="29"/>
      <c r="Y176" s="30" t="s">
        <v>641</v>
      </c>
      <c r="Z176" s="23"/>
      <c r="AA176" s="35" t="s">
        <v>596</v>
      </c>
      <c r="AB176" s="36"/>
    </row>
    <row r="177" spans="1:28" s="20" customFormat="1" ht="19.899999999999999" customHeight="1">
      <c r="A177" s="44" t="s">
        <v>159</v>
      </c>
      <c r="B177" s="26" t="s">
        <v>29</v>
      </c>
      <c r="C177" s="41"/>
      <c r="D177" s="21" t="s">
        <v>589</v>
      </c>
      <c r="E177" s="21" t="s">
        <v>75</v>
      </c>
      <c r="F177" s="22" t="s">
        <v>32</v>
      </c>
      <c r="G177" s="22" t="s">
        <v>590</v>
      </c>
      <c r="H177" s="21" t="s">
        <v>590</v>
      </c>
      <c r="I177" s="23" t="s">
        <v>589</v>
      </c>
      <c r="J177" s="23" t="s">
        <v>612</v>
      </c>
      <c r="K177" s="24" t="s">
        <v>652</v>
      </c>
      <c r="L177" s="23" t="s">
        <v>653</v>
      </c>
      <c r="M177" s="25" t="s">
        <v>39</v>
      </c>
      <c r="N177" s="25" t="s">
        <v>97</v>
      </c>
      <c r="O177" s="26" t="s">
        <v>437</v>
      </c>
      <c r="P177" s="49" t="s">
        <v>73</v>
      </c>
      <c r="Q177" s="27">
        <v>200000</v>
      </c>
      <c r="R177" s="22" t="s">
        <v>43</v>
      </c>
      <c r="S177" s="28" t="s">
        <v>608</v>
      </c>
      <c r="T177" s="29"/>
      <c r="U177" s="29"/>
      <c r="V177" s="29" t="s">
        <v>46</v>
      </c>
      <c r="W177" s="29"/>
      <c r="X177" s="29"/>
      <c r="Y177" s="30" t="s">
        <v>641</v>
      </c>
      <c r="Z177" s="23"/>
      <c r="AA177" s="35" t="s">
        <v>596</v>
      </c>
      <c r="AB177" s="36"/>
    </row>
    <row r="178" spans="1:28" s="20" customFormat="1" ht="19.899999999999999" customHeight="1">
      <c r="A178" s="44" t="s">
        <v>163</v>
      </c>
      <c r="B178" s="26" t="s">
        <v>29</v>
      </c>
      <c r="C178" s="57" t="str">
        <f>A178</f>
        <v>W37</v>
      </c>
      <c r="D178" s="21" t="s">
        <v>589</v>
      </c>
      <c r="E178" s="21" t="s">
        <v>75</v>
      </c>
      <c r="F178" s="22" t="s">
        <v>32</v>
      </c>
      <c r="G178" s="22" t="s">
        <v>590</v>
      </c>
      <c r="H178" s="21" t="s">
        <v>590</v>
      </c>
      <c r="I178" s="23" t="s">
        <v>589</v>
      </c>
      <c r="J178" s="23" t="s">
        <v>612</v>
      </c>
      <c r="K178" s="24" t="s">
        <v>654</v>
      </c>
      <c r="L178" s="23" t="s">
        <v>655</v>
      </c>
      <c r="M178" s="25" t="s">
        <v>82</v>
      </c>
      <c r="N178" s="25" t="s">
        <v>316</v>
      </c>
      <c r="O178" s="26" t="s">
        <v>437</v>
      </c>
      <c r="P178" s="49" t="s">
        <v>73</v>
      </c>
      <c r="Q178" s="27">
        <v>300000</v>
      </c>
      <c r="R178" s="22" t="s">
        <v>43</v>
      </c>
      <c r="S178" s="28" t="s">
        <v>608</v>
      </c>
      <c r="T178" s="29"/>
      <c r="U178" s="29"/>
      <c r="V178" s="29" t="s">
        <v>46</v>
      </c>
      <c r="W178" s="29"/>
      <c r="X178" s="29"/>
      <c r="Y178" s="30" t="s">
        <v>641</v>
      </c>
      <c r="Z178" s="23"/>
      <c r="AA178" s="35" t="s">
        <v>596</v>
      </c>
      <c r="AB178" s="36"/>
    </row>
    <row r="179" spans="1:28" s="20" customFormat="1" ht="19.899999999999999" customHeight="1">
      <c r="A179" s="44" t="s">
        <v>166</v>
      </c>
      <c r="B179" s="26" t="s">
        <v>29</v>
      </c>
      <c r="C179" s="41"/>
      <c r="D179" s="21" t="s">
        <v>589</v>
      </c>
      <c r="E179" s="21" t="s">
        <v>75</v>
      </c>
      <c r="F179" s="22" t="s">
        <v>32</v>
      </c>
      <c r="G179" s="22" t="s">
        <v>590</v>
      </c>
      <c r="H179" s="21" t="s">
        <v>590</v>
      </c>
      <c r="I179" s="23" t="s">
        <v>589</v>
      </c>
      <c r="J179" s="23" t="s">
        <v>612</v>
      </c>
      <c r="K179" s="24" t="s">
        <v>656</v>
      </c>
      <c r="L179" s="23" t="s">
        <v>657</v>
      </c>
      <c r="M179" s="25" t="s">
        <v>82</v>
      </c>
      <c r="N179" s="25" t="s">
        <v>316</v>
      </c>
      <c r="O179" s="26" t="s">
        <v>437</v>
      </c>
      <c r="P179" s="49" t="s">
        <v>73</v>
      </c>
      <c r="Q179" s="27">
        <v>170000</v>
      </c>
      <c r="R179" s="22" t="s">
        <v>43</v>
      </c>
      <c r="S179" s="28" t="s">
        <v>608</v>
      </c>
      <c r="T179" s="29"/>
      <c r="U179" s="29"/>
      <c r="V179" s="29" t="s">
        <v>46</v>
      </c>
      <c r="W179" s="29"/>
      <c r="X179" s="29"/>
      <c r="Y179" s="30" t="s">
        <v>641</v>
      </c>
      <c r="Z179" s="23"/>
      <c r="AA179" s="35" t="s">
        <v>596</v>
      </c>
      <c r="AB179" s="36"/>
    </row>
    <row r="180" spans="1:28" s="20" customFormat="1" ht="19.899999999999999" customHeight="1">
      <c r="A180" s="44" t="s">
        <v>170</v>
      </c>
      <c r="B180" s="26" t="s">
        <v>29</v>
      </c>
      <c r="C180" s="41"/>
      <c r="D180" s="21" t="s">
        <v>589</v>
      </c>
      <c r="E180" s="21" t="s">
        <v>75</v>
      </c>
      <c r="F180" s="22" t="s">
        <v>32</v>
      </c>
      <c r="G180" s="22" t="s">
        <v>590</v>
      </c>
      <c r="H180" s="21" t="s">
        <v>590</v>
      </c>
      <c r="I180" s="23" t="s">
        <v>589</v>
      </c>
      <c r="J180" s="23" t="s">
        <v>612</v>
      </c>
      <c r="K180" s="24" t="s">
        <v>658</v>
      </c>
      <c r="L180" s="23" t="s">
        <v>659</v>
      </c>
      <c r="M180" s="25" t="s">
        <v>82</v>
      </c>
      <c r="N180" s="25" t="s">
        <v>316</v>
      </c>
      <c r="O180" s="26" t="s">
        <v>437</v>
      </c>
      <c r="P180" s="49" t="s">
        <v>73</v>
      </c>
      <c r="Q180" s="27">
        <v>260000</v>
      </c>
      <c r="R180" s="22" t="s">
        <v>43</v>
      </c>
      <c r="S180" s="28" t="s">
        <v>608</v>
      </c>
      <c r="T180" s="29"/>
      <c r="U180" s="29"/>
      <c r="V180" s="29" t="s">
        <v>46</v>
      </c>
      <c r="W180" s="29"/>
      <c r="X180" s="29"/>
      <c r="Y180" s="30" t="s">
        <v>641</v>
      </c>
      <c r="Z180" s="23"/>
      <c r="AA180" s="35" t="s">
        <v>596</v>
      </c>
      <c r="AB180" s="36"/>
    </row>
    <row r="181" spans="1:28" s="20" customFormat="1" ht="19.899999999999999" customHeight="1">
      <c r="A181" s="44" t="s">
        <v>173</v>
      </c>
      <c r="B181" s="26" t="s">
        <v>29</v>
      </c>
      <c r="C181" s="41"/>
      <c r="D181" s="21" t="s">
        <v>589</v>
      </c>
      <c r="E181" s="21" t="s">
        <v>75</v>
      </c>
      <c r="F181" s="22" t="s">
        <v>32</v>
      </c>
      <c r="G181" s="22" t="s">
        <v>590</v>
      </c>
      <c r="H181" s="21" t="s">
        <v>590</v>
      </c>
      <c r="I181" s="23" t="s">
        <v>589</v>
      </c>
      <c r="J181" s="23" t="s">
        <v>660</v>
      </c>
      <c r="K181" s="24" t="s">
        <v>661</v>
      </c>
      <c r="L181" s="23" t="s">
        <v>662</v>
      </c>
      <c r="M181" s="25" t="s">
        <v>39</v>
      </c>
      <c r="N181" s="25" t="s">
        <v>40</v>
      </c>
      <c r="O181" s="26" t="s">
        <v>437</v>
      </c>
      <c r="P181" s="49" t="s">
        <v>64</v>
      </c>
      <c r="Q181" s="27">
        <v>2000000</v>
      </c>
      <c r="R181" s="22" t="s">
        <v>43</v>
      </c>
      <c r="S181" s="28" t="s">
        <v>608</v>
      </c>
      <c r="T181" s="29"/>
      <c r="U181" s="29" t="s">
        <v>46</v>
      </c>
      <c r="V181" s="29"/>
      <c r="W181" s="29"/>
      <c r="X181" s="29"/>
      <c r="Y181" s="30" t="s">
        <v>594</v>
      </c>
      <c r="Z181" s="23"/>
      <c r="AA181" s="35" t="s">
        <v>596</v>
      </c>
      <c r="AB181" s="36"/>
    </row>
    <row r="182" spans="1:28" s="20" customFormat="1" ht="19.899999999999999" customHeight="1">
      <c r="A182" s="44" t="s">
        <v>176</v>
      </c>
      <c r="B182" s="26" t="s">
        <v>29</v>
      </c>
      <c r="C182" s="41"/>
      <c r="D182" s="21" t="s">
        <v>589</v>
      </c>
      <c r="E182" s="21" t="s">
        <v>75</v>
      </c>
      <c r="F182" s="22" t="s">
        <v>32</v>
      </c>
      <c r="G182" s="22" t="s">
        <v>590</v>
      </c>
      <c r="H182" s="21" t="s">
        <v>590</v>
      </c>
      <c r="I182" s="23" t="s">
        <v>589</v>
      </c>
      <c r="J182" s="23" t="s">
        <v>660</v>
      </c>
      <c r="K182" s="24" t="s">
        <v>663</v>
      </c>
      <c r="L182" s="23" t="s">
        <v>664</v>
      </c>
      <c r="M182" s="25" t="s">
        <v>39</v>
      </c>
      <c r="N182" s="25" t="s">
        <v>40</v>
      </c>
      <c r="O182" s="26" t="s">
        <v>437</v>
      </c>
      <c r="P182" s="49" t="s">
        <v>73</v>
      </c>
      <c r="Q182" s="27">
        <v>2500000</v>
      </c>
      <c r="R182" s="22" t="s">
        <v>43</v>
      </c>
      <c r="S182" s="28" t="s">
        <v>608</v>
      </c>
      <c r="T182" s="29"/>
      <c r="U182" s="29" t="s">
        <v>46</v>
      </c>
      <c r="V182" s="29"/>
      <c r="W182" s="29"/>
      <c r="X182" s="29"/>
      <c r="Y182" s="30" t="s">
        <v>594</v>
      </c>
      <c r="Z182" s="23"/>
      <c r="AA182" s="35" t="s">
        <v>596</v>
      </c>
      <c r="AB182" s="36"/>
    </row>
    <row r="183" spans="1:28" s="20" customFormat="1" ht="19.899999999999999" customHeight="1">
      <c r="A183" s="44" t="s">
        <v>179</v>
      </c>
      <c r="B183" s="26" t="s">
        <v>29</v>
      </c>
      <c r="C183" s="41"/>
      <c r="D183" s="21" t="s">
        <v>589</v>
      </c>
      <c r="E183" s="21" t="s">
        <v>75</v>
      </c>
      <c r="F183" s="22" t="s">
        <v>32</v>
      </c>
      <c r="G183" s="22" t="s">
        <v>590</v>
      </c>
      <c r="H183" s="21" t="s">
        <v>590</v>
      </c>
      <c r="I183" s="23" t="s">
        <v>589</v>
      </c>
      <c r="J183" s="23" t="s">
        <v>660</v>
      </c>
      <c r="K183" s="24" t="s">
        <v>665</v>
      </c>
      <c r="L183" s="23" t="s">
        <v>666</v>
      </c>
      <c r="M183" s="25" t="s">
        <v>39</v>
      </c>
      <c r="N183" s="25" t="s">
        <v>397</v>
      </c>
      <c r="O183" s="26" t="s">
        <v>437</v>
      </c>
      <c r="P183" s="49" t="s">
        <v>73</v>
      </c>
      <c r="Q183" s="27">
        <v>2200000</v>
      </c>
      <c r="R183" s="22" t="s">
        <v>43</v>
      </c>
      <c r="S183" s="28" t="s">
        <v>608</v>
      </c>
      <c r="T183" s="29"/>
      <c r="U183" s="29" t="s">
        <v>46</v>
      </c>
      <c r="V183" s="29"/>
      <c r="W183" s="29"/>
      <c r="X183" s="29"/>
      <c r="Y183" s="30" t="s">
        <v>594</v>
      </c>
      <c r="Z183" s="23"/>
      <c r="AA183" s="35" t="s">
        <v>596</v>
      </c>
      <c r="AB183" s="36"/>
    </row>
    <row r="184" spans="1:28" s="20" customFormat="1" ht="19.899999999999999" customHeight="1">
      <c r="A184" s="44" t="s">
        <v>183</v>
      </c>
      <c r="B184" s="26" t="s">
        <v>29</v>
      </c>
      <c r="C184" s="41"/>
      <c r="D184" s="21" t="s">
        <v>589</v>
      </c>
      <c r="E184" s="21" t="s">
        <v>75</v>
      </c>
      <c r="F184" s="22" t="s">
        <v>32</v>
      </c>
      <c r="G184" s="22" t="s">
        <v>590</v>
      </c>
      <c r="H184" s="21" t="s">
        <v>590</v>
      </c>
      <c r="I184" s="23" t="s">
        <v>589</v>
      </c>
      <c r="J184" s="23" t="s">
        <v>667</v>
      </c>
      <c r="K184" s="24" t="s">
        <v>668</v>
      </c>
      <c r="L184" s="23" t="s">
        <v>669</v>
      </c>
      <c r="M184" s="25" t="s">
        <v>54</v>
      </c>
      <c r="N184" s="25" t="s">
        <v>125</v>
      </c>
      <c r="O184" s="26" t="s">
        <v>437</v>
      </c>
      <c r="P184" s="49" t="s">
        <v>73</v>
      </c>
      <c r="Q184" s="27">
        <v>1000000</v>
      </c>
      <c r="R184" s="22" t="s">
        <v>43</v>
      </c>
      <c r="S184" s="28" t="s">
        <v>608</v>
      </c>
      <c r="T184" s="29"/>
      <c r="U184" s="29" t="s">
        <v>46</v>
      </c>
      <c r="V184" s="29"/>
      <c r="W184" s="29"/>
      <c r="X184" s="29"/>
      <c r="Y184" s="30" t="s">
        <v>594</v>
      </c>
      <c r="Z184" s="23"/>
      <c r="AA184" s="35" t="s">
        <v>596</v>
      </c>
      <c r="AB184" s="36"/>
    </row>
    <row r="185" spans="1:28" s="20" customFormat="1" ht="19.899999999999999" customHeight="1">
      <c r="A185" s="44" t="s">
        <v>186</v>
      </c>
      <c r="B185" s="26" t="s">
        <v>29</v>
      </c>
      <c r="C185" s="41"/>
      <c r="D185" s="21" t="s">
        <v>589</v>
      </c>
      <c r="E185" s="21" t="s">
        <v>75</v>
      </c>
      <c r="F185" s="22" t="s">
        <v>32</v>
      </c>
      <c r="G185" s="22" t="s">
        <v>590</v>
      </c>
      <c r="H185" s="21" t="s">
        <v>590</v>
      </c>
      <c r="I185" s="23" t="s">
        <v>589</v>
      </c>
      <c r="J185" s="23" t="s">
        <v>667</v>
      </c>
      <c r="K185" s="24" t="s">
        <v>670</v>
      </c>
      <c r="L185" s="23" t="s">
        <v>669</v>
      </c>
      <c r="M185" s="25" t="s">
        <v>54</v>
      </c>
      <c r="N185" s="25" t="s">
        <v>55</v>
      </c>
      <c r="O185" s="26" t="s">
        <v>437</v>
      </c>
      <c r="P185" s="49" t="s">
        <v>73</v>
      </c>
      <c r="Q185" s="27">
        <v>2000000</v>
      </c>
      <c r="R185" s="22" t="s">
        <v>43</v>
      </c>
      <c r="S185" s="28" t="s">
        <v>608</v>
      </c>
      <c r="T185" s="29"/>
      <c r="U185" s="29" t="s">
        <v>46</v>
      </c>
      <c r="V185" s="29"/>
      <c r="W185" s="29"/>
      <c r="X185" s="29"/>
      <c r="Y185" s="30" t="s">
        <v>594</v>
      </c>
      <c r="Z185" s="23"/>
      <c r="AA185" s="35" t="s">
        <v>596</v>
      </c>
      <c r="AB185" s="36"/>
    </row>
    <row r="186" spans="1:28" s="20" customFormat="1" ht="19.899999999999999" customHeight="1">
      <c r="A186" s="44" t="s">
        <v>189</v>
      </c>
      <c r="B186" s="26" t="s">
        <v>29</v>
      </c>
      <c r="C186" s="41"/>
      <c r="D186" s="21" t="s">
        <v>589</v>
      </c>
      <c r="E186" s="21" t="s">
        <v>75</v>
      </c>
      <c r="F186" s="22" t="s">
        <v>32</v>
      </c>
      <c r="G186" s="22" t="s">
        <v>590</v>
      </c>
      <c r="H186" s="21" t="s">
        <v>590</v>
      </c>
      <c r="I186" s="23" t="s">
        <v>589</v>
      </c>
      <c r="J186" s="23" t="s">
        <v>667</v>
      </c>
      <c r="K186" s="24" t="s">
        <v>671</v>
      </c>
      <c r="L186" s="23" t="s">
        <v>672</v>
      </c>
      <c r="M186" s="25" t="s">
        <v>82</v>
      </c>
      <c r="N186" s="25" t="s">
        <v>83</v>
      </c>
      <c r="O186" s="26" t="s">
        <v>437</v>
      </c>
      <c r="P186" s="49" t="s">
        <v>73</v>
      </c>
      <c r="Q186" s="27">
        <v>2000000</v>
      </c>
      <c r="R186" s="22" t="s">
        <v>43</v>
      </c>
      <c r="S186" s="28" t="s">
        <v>608</v>
      </c>
      <c r="T186" s="29"/>
      <c r="U186" s="29" t="s">
        <v>46</v>
      </c>
      <c r="V186" s="29"/>
      <c r="W186" s="29"/>
      <c r="X186" s="29"/>
      <c r="Y186" s="30" t="s">
        <v>594</v>
      </c>
      <c r="Z186" s="23"/>
      <c r="AA186" s="35" t="s">
        <v>596</v>
      </c>
      <c r="AB186" s="36"/>
    </row>
    <row r="187" spans="1:28" s="20" customFormat="1" ht="19.899999999999999" customHeight="1">
      <c r="A187" s="44" t="s">
        <v>193</v>
      </c>
      <c r="B187" s="26" t="s">
        <v>29</v>
      </c>
      <c r="C187" s="41"/>
      <c r="D187" s="21" t="s">
        <v>589</v>
      </c>
      <c r="E187" s="21" t="s">
        <v>75</v>
      </c>
      <c r="F187" s="22" t="s">
        <v>32</v>
      </c>
      <c r="G187" s="22" t="s">
        <v>590</v>
      </c>
      <c r="H187" s="21" t="s">
        <v>590</v>
      </c>
      <c r="I187" s="23" t="s">
        <v>589</v>
      </c>
      <c r="J187" s="23" t="s">
        <v>667</v>
      </c>
      <c r="K187" s="24" t="s">
        <v>673</v>
      </c>
      <c r="L187" s="23" t="s">
        <v>672</v>
      </c>
      <c r="M187" s="25" t="s">
        <v>82</v>
      </c>
      <c r="N187" s="25" t="s">
        <v>83</v>
      </c>
      <c r="O187" s="26" t="s">
        <v>437</v>
      </c>
      <c r="P187" s="49" t="s">
        <v>73</v>
      </c>
      <c r="Q187" s="27">
        <v>2000000</v>
      </c>
      <c r="R187" s="22" t="s">
        <v>43</v>
      </c>
      <c r="S187" s="28" t="s">
        <v>608</v>
      </c>
      <c r="T187" s="29"/>
      <c r="U187" s="29" t="s">
        <v>46</v>
      </c>
      <c r="V187" s="29"/>
      <c r="W187" s="29"/>
      <c r="X187" s="29"/>
      <c r="Y187" s="30" t="s">
        <v>594</v>
      </c>
      <c r="Z187" s="23"/>
      <c r="AA187" s="35" t="s">
        <v>596</v>
      </c>
      <c r="AB187" s="36"/>
    </row>
    <row r="188" spans="1:28" s="20" customFormat="1" ht="19.899999999999999" customHeight="1">
      <c r="A188" s="44" t="s">
        <v>196</v>
      </c>
      <c r="B188" s="26" t="s">
        <v>29</v>
      </c>
      <c r="C188" s="41"/>
      <c r="D188" s="21" t="s">
        <v>589</v>
      </c>
      <c r="E188" s="21" t="s">
        <v>31</v>
      </c>
      <c r="F188" s="22" t="s">
        <v>32</v>
      </c>
      <c r="G188" s="22" t="s">
        <v>590</v>
      </c>
      <c r="H188" s="21" t="s">
        <v>590</v>
      </c>
      <c r="I188" s="23" t="s">
        <v>589</v>
      </c>
      <c r="J188" s="23" t="s">
        <v>674</v>
      </c>
      <c r="K188" s="24" t="s">
        <v>675</v>
      </c>
      <c r="L188" s="23" t="s">
        <v>676</v>
      </c>
      <c r="M188" s="25" t="s">
        <v>82</v>
      </c>
      <c r="N188" s="25" t="s">
        <v>83</v>
      </c>
      <c r="O188" s="26" t="s">
        <v>437</v>
      </c>
      <c r="P188" s="49" t="s">
        <v>294</v>
      </c>
      <c r="Q188" s="27"/>
      <c r="R188" s="22" t="s">
        <v>43</v>
      </c>
      <c r="S188" s="28"/>
      <c r="T188" s="29"/>
      <c r="U188" s="29"/>
      <c r="V188" s="29" t="s">
        <v>46</v>
      </c>
      <c r="W188" s="29"/>
      <c r="X188" s="29"/>
      <c r="Y188" s="30" t="s">
        <v>677</v>
      </c>
      <c r="Z188" s="23"/>
      <c r="AA188" s="35" t="s">
        <v>596</v>
      </c>
      <c r="AB188" s="36"/>
    </row>
    <row r="189" spans="1:28" s="20" customFormat="1" ht="19.899999999999999" customHeight="1">
      <c r="A189" s="44" t="s">
        <v>200</v>
      </c>
      <c r="B189" s="26" t="s">
        <v>29</v>
      </c>
      <c r="C189" s="41"/>
      <c r="D189" s="21" t="s">
        <v>589</v>
      </c>
      <c r="E189" s="21" t="s">
        <v>31</v>
      </c>
      <c r="F189" s="22" t="s">
        <v>32</v>
      </c>
      <c r="G189" s="22" t="s">
        <v>590</v>
      </c>
      <c r="H189" s="21" t="s">
        <v>590</v>
      </c>
      <c r="I189" s="23" t="s">
        <v>589</v>
      </c>
      <c r="J189" s="23" t="s">
        <v>674</v>
      </c>
      <c r="K189" s="24" t="s">
        <v>678</v>
      </c>
      <c r="L189" s="23" t="s">
        <v>679</v>
      </c>
      <c r="M189" s="25" t="s">
        <v>82</v>
      </c>
      <c r="N189" s="25" t="s">
        <v>83</v>
      </c>
      <c r="O189" s="26" t="s">
        <v>437</v>
      </c>
      <c r="P189" s="49" t="s">
        <v>64</v>
      </c>
      <c r="Q189" s="27">
        <v>200000</v>
      </c>
      <c r="R189" s="22" t="s">
        <v>43</v>
      </c>
      <c r="S189" s="28" t="s">
        <v>499</v>
      </c>
      <c r="T189" s="29"/>
      <c r="U189" s="29" t="s">
        <v>46</v>
      </c>
      <c r="V189" s="29"/>
      <c r="W189" s="29"/>
      <c r="X189" s="29"/>
      <c r="Y189" s="30" t="s">
        <v>594</v>
      </c>
      <c r="Z189" s="23" t="s">
        <v>680</v>
      </c>
      <c r="AA189" s="35" t="s">
        <v>596</v>
      </c>
      <c r="AB189" s="36"/>
    </row>
    <row r="190" spans="1:28" s="20" customFormat="1" ht="19.899999999999999" customHeight="1">
      <c r="A190" s="44" t="s">
        <v>203</v>
      </c>
      <c r="B190" s="26" t="s">
        <v>29</v>
      </c>
      <c r="C190" s="41"/>
      <c r="D190" s="21" t="s">
        <v>589</v>
      </c>
      <c r="E190" s="21" t="s">
        <v>31</v>
      </c>
      <c r="F190" s="22" t="s">
        <v>32</v>
      </c>
      <c r="G190" s="22" t="s">
        <v>590</v>
      </c>
      <c r="H190" s="21" t="s">
        <v>590</v>
      </c>
      <c r="I190" s="23" t="s">
        <v>589</v>
      </c>
      <c r="J190" s="23" t="s">
        <v>674</v>
      </c>
      <c r="K190" s="24" t="s">
        <v>678</v>
      </c>
      <c r="L190" s="23" t="s">
        <v>679</v>
      </c>
      <c r="M190" s="25" t="s">
        <v>54</v>
      </c>
      <c r="N190" s="25" t="s">
        <v>125</v>
      </c>
      <c r="O190" s="26" t="s">
        <v>437</v>
      </c>
      <c r="P190" s="49" t="s">
        <v>64</v>
      </c>
      <c r="Q190" s="27">
        <v>200000</v>
      </c>
      <c r="R190" s="22" t="s">
        <v>43</v>
      </c>
      <c r="S190" s="28" t="s">
        <v>499</v>
      </c>
      <c r="T190" s="29"/>
      <c r="U190" s="29" t="s">
        <v>46</v>
      </c>
      <c r="V190" s="29"/>
      <c r="W190" s="29"/>
      <c r="X190" s="29"/>
      <c r="Y190" s="30" t="s">
        <v>594</v>
      </c>
      <c r="Z190" s="23" t="s">
        <v>680</v>
      </c>
      <c r="AA190" s="35" t="s">
        <v>596</v>
      </c>
      <c r="AB190" s="36"/>
    </row>
    <row r="191" spans="1:28" s="20" customFormat="1" ht="19.899999999999999" customHeight="1">
      <c r="A191" s="44" t="s">
        <v>206</v>
      </c>
      <c r="B191" s="26" t="s">
        <v>29</v>
      </c>
      <c r="C191" s="41"/>
      <c r="D191" s="21" t="s">
        <v>589</v>
      </c>
      <c r="E191" s="21" t="s">
        <v>31</v>
      </c>
      <c r="F191" s="22" t="s">
        <v>32</v>
      </c>
      <c r="G191" s="22" t="s">
        <v>590</v>
      </c>
      <c r="H191" s="21" t="s">
        <v>590</v>
      </c>
      <c r="I191" s="23" t="s">
        <v>589</v>
      </c>
      <c r="J191" s="23" t="s">
        <v>674</v>
      </c>
      <c r="K191" s="24" t="s">
        <v>678</v>
      </c>
      <c r="L191" s="23" t="s">
        <v>679</v>
      </c>
      <c r="M191" s="25" t="s">
        <v>39</v>
      </c>
      <c r="N191" s="25" t="s">
        <v>40</v>
      </c>
      <c r="O191" s="26" t="s">
        <v>437</v>
      </c>
      <c r="P191" s="49" t="s">
        <v>64</v>
      </c>
      <c r="Q191" s="27">
        <v>200000</v>
      </c>
      <c r="R191" s="22" t="s">
        <v>43</v>
      </c>
      <c r="S191" s="28" t="s">
        <v>499</v>
      </c>
      <c r="T191" s="29"/>
      <c r="U191" s="29" t="s">
        <v>46</v>
      </c>
      <c r="V191" s="29"/>
      <c r="W191" s="29"/>
      <c r="X191" s="29"/>
      <c r="Y191" s="30" t="s">
        <v>594</v>
      </c>
      <c r="Z191" s="23" t="s">
        <v>680</v>
      </c>
      <c r="AA191" s="35" t="s">
        <v>596</v>
      </c>
      <c r="AB191" s="36"/>
    </row>
    <row r="192" spans="1:28" s="20" customFormat="1" ht="19.899999999999999" customHeight="1">
      <c r="A192" s="44" t="s">
        <v>681</v>
      </c>
      <c r="B192" s="26" t="s">
        <v>29</v>
      </c>
      <c r="C192" s="41"/>
      <c r="D192" s="21" t="s">
        <v>443</v>
      </c>
      <c r="E192" s="21" t="s">
        <v>75</v>
      </c>
      <c r="F192" s="22" t="s">
        <v>50</v>
      </c>
      <c r="G192" s="22" t="s">
        <v>444</v>
      </c>
      <c r="H192" s="21" t="s">
        <v>445</v>
      </c>
      <c r="I192" s="23" t="s">
        <v>446</v>
      </c>
      <c r="J192" s="24" t="s">
        <v>447</v>
      </c>
      <c r="K192" s="24"/>
      <c r="L192" s="23" t="s">
        <v>448</v>
      </c>
      <c r="M192" s="25" t="s">
        <v>302</v>
      </c>
      <c r="N192" s="25" t="s">
        <v>303</v>
      </c>
      <c r="O192" s="26" t="s">
        <v>437</v>
      </c>
      <c r="P192" s="49" t="s">
        <v>294</v>
      </c>
      <c r="Q192" s="27">
        <v>3000000</v>
      </c>
      <c r="R192" s="22" t="s">
        <v>43</v>
      </c>
      <c r="S192" s="28" t="s">
        <v>305</v>
      </c>
      <c r="T192" s="29" t="s">
        <v>46</v>
      </c>
      <c r="U192" s="29" t="s">
        <v>46</v>
      </c>
      <c r="V192" s="29"/>
      <c r="W192" s="29"/>
      <c r="X192" s="29"/>
      <c r="Y192" s="30" t="s">
        <v>594</v>
      </c>
      <c r="Z192" s="23"/>
      <c r="AA192" s="35" t="s">
        <v>682</v>
      </c>
      <c r="AB192" s="36"/>
    </row>
    <row r="193" spans="1:28" s="20" customFormat="1" ht="19.899999999999999" customHeight="1">
      <c r="A193" s="44" t="s">
        <v>683</v>
      </c>
      <c r="B193" s="26" t="s">
        <v>29</v>
      </c>
      <c r="C193" s="41"/>
      <c r="D193" s="21" t="s">
        <v>443</v>
      </c>
      <c r="E193" s="21" t="s">
        <v>75</v>
      </c>
      <c r="F193" s="22" t="s">
        <v>32</v>
      </c>
      <c r="G193" s="22" t="s">
        <v>444</v>
      </c>
      <c r="H193" s="21" t="s">
        <v>445</v>
      </c>
      <c r="I193" s="23" t="s">
        <v>446</v>
      </c>
      <c r="J193" s="23" t="s">
        <v>447</v>
      </c>
      <c r="K193" s="24" t="s">
        <v>450</v>
      </c>
      <c r="L193" s="23" t="s">
        <v>451</v>
      </c>
      <c r="M193" s="25" t="s">
        <v>82</v>
      </c>
      <c r="N193" s="25" t="s">
        <v>369</v>
      </c>
      <c r="O193" s="26" t="s">
        <v>437</v>
      </c>
      <c r="P193" s="49" t="s">
        <v>294</v>
      </c>
      <c r="Q193" s="27">
        <v>9000000</v>
      </c>
      <c r="R193" s="22" t="s">
        <v>43</v>
      </c>
      <c r="S193" s="28" t="s">
        <v>305</v>
      </c>
      <c r="T193" s="29" t="s">
        <v>46</v>
      </c>
      <c r="U193" s="29"/>
      <c r="V193" s="29"/>
      <c r="W193" s="29"/>
      <c r="X193" s="29"/>
      <c r="Y193" s="30"/>
      <c r="Z193" s="23"/>
      <c r="AA193" s="35" t="s">
        <v>682</v>
      </c>
      <c r="AB193" s="36"/>
    </row>
    <row r="194" spans="1:28" s="20" customFormat="1" ht="19.899999999999999" customHeight="1">
      <c r="A194" s="44" t="s">
        <v>684</v>
      </c>
      <c r="B194" s="26" t="s">
        <v>29</v>
      </c>
      <c r="C194" s="41"/>
      <c r="D194" s="21" t="s">
        <v>443</v>
      </c>
      <c r="E194" s="21" t="s">
        <v>75</v>
      </c>
      <c r="F194" s="22" t="s">
        <v>32</v>
      </c>
      <c r="G194" s="22" t="s">
        <v>444</v>
      </c>
      <c r="H194" s="21" t="s">
        <v>445</v>
      </c>
      <c r="I194" s="23" t="s">
        <v>446</v>
      </c>
      <c r="J194" s="23" t="s">
        <v>447</v>
      </c>
      <c r="K194" s="24" t="s">
        <v>453</v>
      </c>
      <c r="L194" s="23" t="s">
        <v>454</v>
      </c>
      <c r="M194" s="25" t="s">
        <v>82</v>
      </c>
      <c r="N194" s="25" t="s">
        <v>369</v>
      </c>
      <c r="O194" s="26" t="s">
        <v>437</v>
      </c>
      <c r="P194" s="49" t="s">
        <v>294</v>
      </c>
      <c r="Q194" s="27">
        <v>2000000</v>
      </c>
      <c r="R194" s="22" t="s">
        <v>43</v>
      </c>
      <c r="S194" s="28" t="s">
        <v>305</v>
      </c>
      <c r="T194" s="29" t="s">
        <v>46</v>
      </c>
      <c r="U194" s="29"/>
      <c r="V194" s="29"/>
      <c r="W194" s="29"/>
      <c r="X194" s="29"/>
      <c r="Y194" s="30"/>
      <c r="Z194" s="23"/>
      <c r="AA194" s="35" t="s">
        <v>682</v>
      </c>
      <c r="AB194" s="36"/>
    </row>
    <row r="195" spans="1:28" s="20" customFormat="1" ht="19.899999999999999" customHeight="1">
      <c r="A195" s="44" t="s">
        <v>685</v>
      </c>
      <c r="B195" s="26" t="s">
        <v>29</v>
      </c>
      <c r="C195" s="41"/>
      <c r="D195" s="21" t="s">
        <v>443</v>
      </c>
      <c r="E195" s="21" t="s">
        <v>75</v>
      </c>
      <c r="F195" s="22" t="s">
        <v>32</v>
      </c>
      <c r="G195" s="22" t="s">
        <v>444</v>
      </c>
      <c r="H195" s="21" t="s">
        <v>445</v>
      </c>
      <c r="I195" s="23" t="s">
        <v>446</v>
      </c>
      <c r="J195" s="23" t="s">
        <v>447</v>
      </c>
      <c r="K195" s="24" t="s">
        <v>456</v>
      </c>
      <c r="L195" s="23" t="s">
        <v>457</v>
      </c>
      <c r="M195" s="25" t="s">
        <v>39</v>
      </c>
      <c r="N195" s="25" t="s">
        <v>97</v>
      </c>
      <c r="O195" s="26" t="s">
        <v>437</v>
      </c>
      <c r="P195" s="49" t="s">
        <v>294</v>
      </c>
      <c r="Q195" s="27">
        <v>10000000</v>
      </c>
      <c r="R195" s="22" t="s">
        <v>43</v>
      </c>
      <c r="S195" s="28" t="s">
        <v>305</v>
      </c>
      <c r="T195" s="29" t="s">
        <v>46</v>
      </c>
      <c r="U195" s="29"/>
      <c r="V195" s="29"/>
      <c r="W195" s="29"/>
      <c r="X195" s="29"/>
      <c r="Y195" s="30"/>
      <c r="Z195" s="23"/>
      <c r="AA195" s="35" t="s">
        <v>682</v>
      </c>
      <c r="AB195" s="36"/>
    </row>
    <row r="196" spans="1:28" s="20" customFormat="1" ht="19.899999999999999" customHeight="1">
      <c r="A196" s="44" t="s">
        <v>686</v>
      </c>
      <c r="B196" s="26" t="s">
        <v>29</v>
      </c>
      <c r="C196" s="41"/>
      <c r="D196" s="21" t="s">
        <v>443</v>
      </c>
      <c r="E196" s="21" t="s">
        <v>75</v>
      </c>
      <c r="F196" s="22" t="s">
        <v>32</v>
      </c>
      <c r="G196" s="22" t="s">
        <v>444</v>
      </c>
      <c r="H196" s="21" t="s">
        <v>445</v>
      </c>
      <c r="I196" s="23" t="s">
        <v>446</v>
      </c>
      <c r="J196" s="23" t="s">
        <v>447</v>
      </c>
      <c r="K196" s="24" t="s">
        <v>459</v>
      </c>
      <c r="L196" s="23" t="s">
        <v>460</v>
      </c>
      <c r="M196" s="25" t="s">
        <v>424</v>
      </c>
      <c r="N196" s="25" t="s">
        <v>125</v>
      </c>
      <c r="O196" s="26" t="s">
        <v>437</v>
      </c>
      <c r="P196" s="49" t="s">
        <v>294</v>
      </c>
      <c r="Q196" s="27">
        <v>10000000</v>
      </c>
      <c r="R196" s="22" t="s">
        <v>43</v>
      </c>
      <c r="S196" s="28" t="s">
        <v>305</v>
      </c>
      <c r="T196" s="29" t="s">
        <v>46</v>
      </c>
      <c r="U196" s="29"/>
      <c r="V196" s="29"/>
      <c r="W196" s="29"/>
      <c r="X196" s="29"/>
      <c r="Y196" s="30"/>
      <c r="Z196" s="23"/>
      <c r="AA196" s="35" t="s">
        <v>682</v>
      </c>
      <c r="AB196" s="36"/>
    </row>
    <row r="197" spans="1:28" s="20" customFormat="1" ht="19.899999999999999" customHeight="1">
      <c r="A197" s="44" t="s">
        <v>687</v>
      </c>
      <c r="B197" s="26" t="s">
        <v>29</v>
      </c>
      <c r="C197" s="41"/>
      <c r="D197" s="21" t="s">
        <v>443</v>
      </c>
      <c r="E197" s="21" t="s">
        <v>75</v>
      </c>
      <c r="F197" s="22" t="s">
        <v>32</v>
      </c>
      <c r="G197" s="22" t="s">
        <v>444</v>
      </c>
      <c r="H197" s="21" t="s">
        <v>445</v>
      </c>
      <c r="I197" s="23" t="s">
        <v>446</v>
      </c>
      <c r="J197" s="23" t="s">
        <v>447</v>
      </c>
      <c r="K197" s="24" t="s">
        <v>462</v>
      </c>
      <c r="L197" s="23" t="s">
        <v>463</v>
      </c>
      <c r="M197" s="25" t="s">
        <v>82</v>
      </c>
      <c r="N197" s="25" t="s">
        <v>83</v>
      </c>
      <c r="O197" s="26" t="s">
        <v>437</v>
      </c>
      <c r="P197" s="49" t="s">
        <v>294</v>
      </c>
      <c r="Q197" s="27">
        <v>3000000</v>
      </c>
      <c r="R197" s="22" t="s">
        <v>43</v>
      </c>
      <c r="S197" s="28" t="s">
        <v>305</v>
      </c>
      <c r="T197" s="29" t="s">
        <v>46</v>
      </c>
      <c r="U197" s="29"/>
      <c r="V197" s="29"/>
      <c r="W197" s="29"/>
      <c r="X197" s="29"/>
      <c r="Y197" s="30"/>
      <c r="Z197" s="23"/>
      <c r="AA197" s="35" t="s">
        <v>682</v>
      </c>
      <c r="AB197" s="36"/>
    </row>
    <row r="198" spans="1:28" s="20" customFormat="1" ht="19.899999999999999" customHeight="1">
      <c r="A198" s="44" t="s">
        <v>688</v>
      </c>
      <c r="B198" s="26" t="s">
        <v>29</v>
      </c>
      <c r="C198" s="41"/>
      <c r="D198" s="21" t="s">
        <v>443</v>
      </c>
      <c r="E198" s="21" t="s">
        <v>156</v>
      </c>
      <c r="F198" s="22" t="s">
        <v>32</v>
      </c>
      <c r="G198" s="22" t="s">
        <v>444</v>
      </c>
      <c r="H198" s="21" t="s">
        <v>445</v>
      </c>
      <c r="I198" s="23" t="s">
        <v>446</v>
      </c>
      <c r="J198" s="23" t="s">
        <v>447</v>
      </c>
      <c r="K198" s="24" t="s">
        <v>465</v>
      </c>
      <c r="L198" s="23" t="s">
        <v>466</v>
      </c>
      <c r="M198" s="25" t="s">
        <v>302</v>
      </c>
      <c r="N198" s="25" t="s">
        <v>303</v>
      </c>
      <c r="O198" s="26" t="s">
        <v>437</v>
      </c>
      <c r="P198" s="49" t="s">
        <v>294</v>
      </c>
      <c r="Q198" s="27">
        <v>1190387</v>
      </c>
      <c r="R198" s="22" t="s">
        <v>43</v>
      </c>
      <c r="S198" s="28" t="s">
        <v>305</v>
      </c>
      <c r="T198" s="29" t="s">
        <v>46</v>
      </c>
      <c r="U198" s="29" t="s">
        <v>46</v>
      </c>
      <c r="V198" s="29"/>
      <c r="W198" s="29"/>
      <c r="X198" s="29"/>
      <c r="Y198" s="30" t="s">
        <v>594</v>
      </c>
      <c r="Z198" s="23"/>
      <c r="AA198" s="35" t="s">
        <v>682</v>
      </c>
      <c r="AB198" s="36"/>
    </row>
    <row r="199" spans="1:28" s="20" customFormat="1" ht="19.899999999999999" customHeight="1">
      <c r="A199" s="44" t="s">
        <v>689</v>
      </c>
      <c r="B199" s="26" t="s">
        <v>29</v>
      </c>
      <c r="C199" s="41"/>
      <c r="D199" s="21" t="s">
        <v>296</v>
      </c>
      <c r="E199" s="21" t="s">
        <v>31</v>
      </c>
      <c r="F199" s="22" t="s">
        <v>32</v>
      </c>
      <c r="G199" s="22" t="s">
        <v>33</v>
      </c>
      <c r="H199" s="21" t="s">
        <v>33</v>
      </c>
      <c r="I199" s="23" t="s">
        <v>468</v>
      </c>
      <c r="J199" s="23"/>
      <c r="K199" s="24" t="s">
        <v>472</v>
      </c>
      <c r="L199" s="23" t="s">
        <v>473</v>
      </c>
      <c r="M199" s="25" t="s">
        <v>82</v>
      </c>
      <c r="N199" s="25" t="s">
        <v>83</v>
      </c>
      <c r="O199" s="26" t="s">
        <v>437</v>
      </c>
      <c r="P199" s="49" t="s">
        <v>294</v>
      </c>
      <c r="Q199" s="27">
        <v>3800000</v>
      </c>
      <c r="R199" s="22" t="s">
        <v>43</v>
      </c>
      <c r="S199" s="28" t="s">
        <v>305</v>
      </c>
      <c r="T199" s="29" t="s">
        <v>46</v>
      </c>
      <c r="U199" s="29" t="s">
        <v>46</v>
      </c>
      <c r="V199" s="29"/>
      <c r="W199" s="29"/>
      <c r="X199" s="29"/>
      <c r="Y199" s="30" t="s">
        <v>594</v>
      </c>
      <c r="Z199" s="23"/>
      <c r="AA199" s="35" t="s">
        <v>690</v>
      </c>
      <c r="AB199" s="36"/>
    </row>
    <row r="200" spans="1:28" s="20" customFormat="1" ht="19.899999999999999" customHeight="1">
      <c r="A200" s="44" t="s">
        <v>691</v>
      </c>
      <c r="B200" s="26" t="s">
        <v>29</v>
      </c>
      <c r="C200" s="41"/>
      <c r="D200" s="21" t="s">
        <v>296</v>
      </c>
      <c r="E200" s="21" t="s">
        <v>156</v>
      </c>
      <c r="F200" s="22" t="s">
        <v>32</v>
      </c>
      <c r="G200" s="22" t="s">
        <v>33</v>
      </c>
      <c r="H200" s="21" t="s">
        <v>33</v>
      </c>
      <c r="I200" s="23" t="s">
        <v>468</v>
      </c>
      <c r="J200" s="23"/>
      <c r="K200" s="24" t="s">
        <v>475</v>
      </c>
      <c r="L200" s="23" t="s">
        <v>476</v>
      </c>
      <c r="M200" s="25" t="s">
        <v>54</v>
      </c>
      <c r="N200" s="25" t="s">
        <v>323</v>
      </c>
      <c r="O200" s="26" t="s">
        <v>437</v>
      </c>
      <c r="P200" s="49" t="s">
        <v>73</v>
      </c>
      <c r="Q200" s="27">
        <v>1800000</v>
      </c>
      <c r="R200" s="22" t="s">
        <v>43</v>
      </c>
      <c r="S200" s="28" t="s">
        <v>305</v>
      </c>
      <c r="T200" s="29" t="s">
        <v>46</v>
      </c>
      <c r="U200" s="29" t="s">
        <v>46</v>
      </c>
      <c r="V200" s="29"/>
      <c r="W200" s="29"/>
      <c r="X200" s="29"/>
      <c r="Y200" s="30" t="s">
        <v>594</v>
      </c>
      <c r="Z200" s="23"/>
      <c r="AA200" s="35" t="s">
        <v>690</v>
      </c>
      <c r="AB200" s="36"/>
    </row>
    <row r="201" spans="1:28" s="20" customFormat="1" ht="19.899999999999999" customHeight="1">
      <c r="A201" s="44" t="s">
        <v>692</v>
      </c>
      <c r="B201" s="26" t="s">
        <v>29</v>
      </c>
      <c r="C201" s="41"/>
      <c r="D201" s="21" t="s">
        <v>296</v>
      </c>
      <c r="E201" s="21" t="s">
        <v>156</v>
      </c>
      <c r="F201" s="22" t="s">
        <v>32</v>
      </c>
      <c r="G201" s="22" t="s">
        <v>33</v>
      </c>
      <c r="H201" s="21" t="s">
        <v>33</v>
      </c>
      <c r="I201" s="23" t="s">
        <v>468</v>
      </c>
      <c r="J201" s="23"/>
      <c r="K201" s="24" t="s">
        <v>478</v>
      </c>
      <c r="L201" s="23" t="s">
        <v>476</v>
      </c>
      <c r="M201" s="25" t="s">
        <v>39</v>
      </c>
      <c r="N201" s="25" t="s">
        <v>40</v>
      </c>
      <c r="O201" s="26" t="s">
        <v>437</v>
      </c>
      <c r="P201" s="49" t="s">
        <v>73</v>
      </c>
      <c r="Q201" s="27">
        <v>1100000</v>
      </c>
      <c r="R201" s="22" t="s">
        <v>43</v>
      </c>
      <c r="S201" s="28" t="s">
        <v>305</v>
      </c>
      <c r="T201" s="29" t="s">
        <v>46</v>
      </c>
      <c r="U201" s="29" t="s">
        <v>46</v>
      </c>
      <c r="V201" s="29"/>
      <c r="W201" s="29"/>
      <c r="X201" s="29"/>
      <c r="Y201" s="30" t="s">
        <v>594</v>
      </c>
      <c r="Z201" s="23"/>
      <c r="AA201" s="35" t="s">
        <v>690</v>
      </c>
      <c r="AB201" s="36"/>
    </row>
    <row r="202" spans="1:28" s="20" customFormat="1" ht="19.899999999999999" customHeight="1">
      <c r="A202" s="44" t="s">
        <v>693</v>
      </c>
      <c r="B202" s="26" t="s">
        <v>29</v>
      </c>
      <c r="C202" s="41"/>
      <c r="D202" s="21" t="s">
        <v>296</v>
      </c>
      <c r="E202" s="21" t="s">
        <v>31</v>
      </c>
      <c r="F202" s="22" t="s">
        <v>32</v>
      </c>
      <c r="G202" s="22" t="s">
        <v>33</v>
      </c>
      <c r="H202" s="21" t="s">
        <v>33</v>
      </c>
      <c r="I202" s="23" t="s">
        <v>468</v>
      </c>
      <c r="J202" s="24"/>
      <c r="K202" s="24" t="s">
        <v>480</v>
      </c>
      <c r="L202" s="23" t="s">
        <v>481</v>
      </c>
      <c r="M202" s="25" t="s">
        <v>39</v>
      </c>
      <c r="N202" s="25" t="s">
        <v>40</v>
      </c>
      <c r="O202" s="26" t="s">
        <v>437</v>
      </c>
      <c r="P202" s="49" t="s">
        <v>73</v>
      </c>
      <c r="Q202" s="27">
        <v>304000</v>
      </c>
      <c r="R202" s="22" t="s">
        <v>43</v>
      </c>
      <c r="S202" s="28" t="s">
        <v>305</v>
      </c>
      <c r="T202" s="29" t="s">
        <v>46</v>
      </c>
      <c r="U202" s="29" t="s">
        <v>46</v>
      </c>
      <c r="V202" s="29"/>
      <c r="W202" s="29"/>
      <c r="X202" s="29"/>
      <c r="Y202" s="30" t="s">
        <v>594</v>
      </c>
      <c r="Z202" s="23"/>
      <c r="AA202" s="35" t="s">
        <v>690</v>
      </c>
      <c r="AB202" s="36"/>
    </row>
    <row r="203" spans="1:28" s="20" customFormat="1" ht="19.899999999999999" customHeight="1">
      <c r="A203" s="44" t="s">
        <v>694</v>
      </c>
      <c r="B203" s="26" t="s">
        <v>29</v>
      </c>
      <c r="C203" s="41"/>
      <c r="D203" s="21" t="s">
        <v>296</v>
      </c>
      <c r="E203" s="21" t="s">
        <v>31</v>
      </c>
      <c r="F203" s="22" t="s">
        <v>32</v>
      </c>
      <c r="G203" s="22" t="s">
        <v>33</v>
      </c>
      <c r="H203" s="21" t="s">
        <v>33</v>
      </c>
      <c r="I203" s="23" t="s">
        <v>468</v>
      </c>
      <c r="J203" s="24"/>
      <c r="K203" s="24" t="s">
        <v>483</v>
      </c>
      <c r="L203" s="23" t="s">
        <v>484</v>
      </c>
      <c r="M203" s="25" t="s">
        <v>485</v>
      </c>
      <c r="N203" s="25" t="s">
        <v>209</v>
      </c>
      <c r="O203" s="26" t="s">
        <v>437</v>
      </c>
      <c r="P203" s="49" t="s">
        <v>73</v>
      </c>
      <c r="Q203" s="27">
        <v>1638000</v>
      </c>
      <c r="R203" s="22" t="s">
        <v>43</v>
      </c>
      <c r="S203" s="28" t="s">
        <v>305</v>
      </c>
      <c r="T203" s="29" t="s">
        <v>46</v>
      </c>
      <c r="U203" s="29" t="s">
        <v>46</v>
      </c>
      <c r="V203" s="29"/>
      <c r="W203" s="29"/>
      <c r="X203" s="29"/>
      <c r="Y203" s="30" t="s">
        <v>594</v>
      </c>
      <c r="Z203" s="23"/>
      <c r="AA203" s="35" t="s">
        <v>690</v>
      </c>
      <c r="AB203" s="36"/>
    </row>
    <row r="204" spans="1:28" s="20" customFormat="1" ht="19.899999999999999" customHeight="1">
      <c r="A204" s="44" t="s">
        <v>695</v>
      </c>
      <c r="B204" s="26" t="s">
        <v>29</v>
      </c>
      <c r="C204" s="41"/>
      <c r="D204" s="21" t="s">
        <v>443</v>
      </c>
      <c r="E204" s="21" t="s">
        <v>31</v>
      </c>
      <c r="F204" s="22" t="s">
        <v>50</v>
      </c>
      <c r="G204" s="22" t="s">
        <v>444</v>
      </c>
      <c r="H204" s="21" t="s">
        <v>696</v>
      </c>
      <c r="I204" s="23"/>
      <c r="J204" s="23" t="s">
        <v>697</v>
      </c>
      <c r="K204" s="24" t="s">
        <v>698</v>
      </c>
      <c r="L204" s="23" t="s">
        <v>699</v>
      </c>
      <c r="M204" s="25" t="s">
        <v>39</v>
      </c>
      <c r="N204" s="25" t="s">
        <v>97</v>
      </c>
      <c r="O204" s="26" t="s">
        <v>304</v>
      </c>
      <c r="P204" s="49" t="s">
        <v>294</v>
      </c>
      <c r="Q204" s="27">
        <v>5691288</v>
      </c>
      <c r="R204" s="22" t="s">
        <v>43</v>
      </c>
      <c r="S204" s="28" t="s">
        <v>518</v>
      </c>
      <c r="T204" s="29"/>
      <c r="U204" s="29" t="s">
        <v>46</v>
      </c>
      <c r="V204" s="29"/>
      <c r="W204" s="29"/>
      <c r="X204" s="29"/>
      <c r="Y204" s="30"/>
      <c r="Z204" s="23"/>
      <c r="AA204" s="35"/>
      <c r="AB204" s="36"/>
    </row>
    <row r="205" spans="1:28" s="20" customFormat="1" ht="19.899999999999999" customHeight="1">
      <c r="A205" s="44" t="s">
        <v>700</v>
      </c>
      <c r="B205" s="26" t="s">
        <v>29</v>
      </c>
      <c r="C205" s="41"/>
      <c r="D205" s="21" t="s">
        <v>443</v>
      </c>
      <c r="E205" s="21" t="s">
        <v>31</v>
      </c>
      <c r="F205" s="22" t="s">
        <v>50</v>
      </c>
      <c r="G205" s="22" t="s">
        <v>444</v>
      </c>
      <c r="H205" s="21" t="s">
        <v>696</v>
      </c>
      <c r="I205" s="23"/>
      <c r="J205" s="23" t="s">
        <v>697</v>
      </c>
      <c r="K205" s="24" t="s">
        <v>701</v>
      </c>
      <c r="L205" s="23" t="s">
        <v>699</v>
      </c>
      <c r="M205" s="25" t="s">
        <v>54</v>
      </c>
      <c r="N205" s="25" t="s">
        <v>323</v>
      </c>
      <c r="O205" s="26" t="s">
        <v>304</v>
      </c>
      <c r="P205" s="49" t="s">
        <v>294</v>
      </c>
      <c r="Q205" s="27">
        <v>3460136</v>
      </c>
      <c r="R205" s="22" t="s">
        <v>43</v>
      </c>
      <c r="S205" s="28" t="s">
        <v>518</v>
      </c>
      <c r="T205" s="29"/>
      <c r="U205" s="29" t="s">
        <v>46</v>
      </c>
      <c r="V205" s="29"/>
      <c r="W205" s="29"/>
      <c r="X205" s="29"/>
      <c r="Y205" s="30"/>
      <c r="Z205" s="23"/>
      <c r="AA205" s="35"/>
      <c r="AB205" s="36"/>
    </row>
    <row r="206" spans="1:28" s="20" customFormat="1" ht="19.899999999999999" customHeight="1">
      <c r="A206" s="44" t="s">
        <v>702</v>
      </c>
      <c r="B206" s="26" t="s">
        <v>29</v>
      </c>
      <c r="C206" s="41"/>
      <c r="D206" s="21" t="s">
        <v>443</v>
      </c>
      <c r="E206" s="21" t="s">
        <v>31</v>
      </c>
      <c r="F206" s="22" t="s">
        <v>50</v>
      </c>
      <c r="G206" s="22" t="s">
        <v>444</v>
      </c>
      <c r="H206" s="21" t="s">
        <v>696</v>
      </c>
      <c r="I206" s="23"/>
      <c r="J206" s="23" t="s">
        <v>697</v>
      </c>
      <c r="K206" s="24" t="s">
        <v>703</v>
      </c>
      <c r="L206" s="23" t="s">
        <v>704</v>
      </c>
      <c r="M206" s="25" t="s">
        <v>54</v>
      </c>
      <c r="N206" s="25" t="s">
        <v>209</v>
      </c>
      <c r="O206" s="26" t="s">
        <v>304</v>
      </c>
      <c r="P206" s="49" t="s">
        <v>294</v>
      </c>
      <c r="Q206" s="27">
        <v>6331203</v>
      </c>
      <c r="R206" s="22" t="s">
        <v>43</v>
      </c>
      <c r="S206" s="28" t="s">
        <v>518</v>
      </c>
      <c r="T206" s="29"/>
      <c r="U206" s="29" t="s">
        <v>46</v>
      </c>
      <c r="V206" s="29"/>
      <c r="W206" s="29"/>
      <c r="X206" s="29"/>
      <c r="Y206" s="30"/>
      <c r="Z206" s="23"/>
      <c r="AA206" s="35"/>
      <c r="AB206" s="36"/>
    </row>
    <row r="207" spans="1:28" s="20" customFormat="1" ht="19.899999999999999" customHeight="1">
      <c r="A207" s="44" t="s">
        <v>705</v>
      </c>
      <c r="B207" s="26" t="s">
        <v>29</v>
      </c>
      <c r="C207" s="41"/>
      <c r="D207" s="21" t="s">
        <v>443</v>
      </c>
      <c r="E207" s="21" t="s">
        <v>31</v>
      </c>
      <c r="F207" s="22" t="s">
        <v>50</v>
      </c>
      <c r="G207" s="22" t="s">
        <v>444</v>
      </c>
      <c r="H207" s="21" t="s">
        <v>696</v>
      </c>
      <c r="I207" s="23"/>
      <c r="J207" s="23" t="s">
        <v>697</v>
      </c>
      <c r="K207" s="24" t="s">
        <v>706</v>
      </c>
      <c r="L207" s="23" t="s">
        <v>704</v>
      </c>
      <c r="M207" s="25" t="s">
        <v>39</v>
      </c>
      <c r="N207" s="25" t="s">
        <v>40</v>
      </c>
      <c r="O207" s="26" t="s">
        <v>304</v>
      </c>
      <c r="P207" s="49" t="s">
        <v>294</v>
      </c>
      <c r="Q207" s="27">
        <v>4586783</v>
      </c>
      <c r="R207" s="22" t="s">
        <v>43</v>
      </c>
      <c r="S207" s="28" t="s">
        <v>518</v>
      </c>
      <c r="T207" s="29"/>
      <c r="U207" s="29" t="s">
        <v>46</v>
      </c>
      <c r="V207" s="29"/>
      <c r="W207" s="29"/>
      <c r="X207" s="29"/>
      <c r="Y207" s="30"/>
      <c r="Z207" s="23"/>
      <c r="AA207" s="35"/>
      <c r="AB207" s="36"/>
    </row>
    <row r="208" spans="1:28" s="20" customFormat="1" ht="19.899999999999999" customHeight="1">
      <c r="A208" s="44" t="s">
        <v>707</v>
      </c>
      <c r="B208" s="26" t="s">
        <v>29</v>
      </c>
      <c r="C208" s="41"/>
      <c r="D208" s="21" t="s">
        <v>443</v>
      </c>
      <c r="E208" s="21" t="s">
        <v>31</v>
      </c>
      <c r="F208" s="22" t="s">
        <v>50</v>
      </c>
      <c r="G208" s="22" t="s">
        <v>444</v>
      </c>
      <c r="H208" s="21" t="s">
        <v>696</v>
      </c>
      <c r="I208" s="23"/>
      <c r="J208" s="23" t="s">
        <v>697</v>
      </c>
      <c r="K208" s="24" t="s">
        <v>708</v>
      </c>
      <c r="L208" s="23" t="s">
        <v>704</v>
      </c>
      <c r="M208" s="25" t="s">
        <v>39</v>
      </c>
      <c r="N208" s="25" t="s">
        <v>40</v>
      </c>
      <c r="O208" s="26" t="s">
        <v>304</v>
      </c>
      <c r="P208" s="49" t="s">
        <v>294</v>
      </c>
      <c r="Q208" s="27">
        <v>3468973</v>
      </c>
      <c r="R208" s="22" t="s">
        <v>43</v>
      </c>
      <c r="S208" s="28" t="s">
        <v>518</v>
      </c>
      <c r="T208" s="29"/>
      <c r="U208" s="29" t="s">
        <v>46</v>
      </c>
      <c r="V208" s="29"/>
      <c r="W208" s="29"/>
      <c r="X208" s="29"/>
      <c r="Y208" s="30"/>
      <c r="Z208" s="23"/>
      <c r="AA208" s="35"/>
      <c r="AB208" s="36"/>
    </row>
    <row r="209" spans="1:28" s="20" customFormat="1" ht="19.899999999999999" customHeight="1">
      <c r="A209" s="44" t="s">
        <v>709</v>
      </c>
      <c r="B209" s="26" t="s">
        <v>29</v>
      </c>
      <c r="C209" s="41"/>
      <c r="D209" s="21" t="s">
        <v>443</v>
      </c>
      <c r="E209" s="21" t="s">
        <v>31</v>
      </c>
      <c r="F209" s="22" t="s">
        <v>50</v>
      </c>
      <c r="G209" s="22" t="s">
        <v>444</v>
      </c>
      <c r="H209" s="21" t="s">
        <v>696</v>
      </c>
      <c r="I209" s="23"/>
      <c r="J209" s="23" t="s">
        <v>697</v>
      </c>
      <c r="K209" s="24" t="s">
        <v>710</v>
      </c>
      <c r="L209" s="23" t="s">
        <v>704</v>
      </c>
      <c r="M209" s="25" t="s">
        <v>39</v>
      </c>
      <c r="N209" s="25" t="s">
        <v>40</v>
      </c>
      <c r="O209" s="26" t="s">
        <v>304</v>
      </c>
      <c r="P209" s="49" t="s">
        <v>294</v>
      </c>
      <c r="Q209" s="27">
        <v>4894087</v>
      </c>
      <c r="R209" s="22" t="s">
        <v>43</v>
      </c>
      <c r="S209" s="28" t="s">
        <v>518</v>
      </c>
      <c r="T209" s="29"/>
      <c r="U209" s="29" t="s">
        <v>46</v>
      </c>
      <c r="V209" s="29"/>
      <c r="W209" s="29"/>
      <c r="X209" s="29"/>
      <c r="Y209" s="30"/>
      <c r="Z209" s="23"/>
      <c r="AA209" s="35"/>
      <c r="AB209" s="36"/>
    </row>
    <row r="210" spans="1:28" s="20" customFormat="1" ht="19.899999999999999" customHeight="1">
      <c r="A210" s="44" t="s">
        <v>711</v>
      </c>
      <c r="B210" s="26" t="s">
        <v>29</v>
      </c>
      <c r="C210" s="41"/>
      <c r="D210" s="21" t="s">
        <v>443</v>
      </c>
      <c r="E210" s="21" t="s">
        <v>31</v>
      </c>
      <c r="F210" s="22" t="s">
        <v>50</v>
      </c>
      <c r="G210" s="22" t="s">
        <v>444</v>
      </c>
      <c r="H210" s="21" t="s">
        <v>696</v>
      </c>
      <c r="I210" s="23"/>
      <c r="J210" s="23" t="s">
        <v>697</v>
      </c>
      <c r="K210" s="24" t="s">
        <v>712</v>
      </c>
      <c r="L210" s="23" t="s">
        <v>704</v>
      </c>
      <c r="M210" s="25" t="s">
        <v>54</v>
      </c>
      <c r="N210" s="25" t="s">
        <v>323</v>
      </c>
      <c r="O210" s="26" t="s">
        <v>304</v>
      </c>
      <c r="P210" s="49" t="s">
        <v>294</v>
      </c>
      <c r="Q210" s="27">
        <v>7800441</v>
      </c>
      <c r="R210" s="22" t="s">
        <v>43</v>
      </c>
      <c r="S210" s="28" t="s">
        <v>518</v>
      </c>
      <c r="T210" s="29"/>
      <c r="U210" s="29" t="s">
        <v>46</v>
      </c>
      <c r="V210" s="29"/>
      <c r="W210" s="29"/>
      <c r="X210" s="29"/>
      <c r="Y210" s="30"/>
      <c r="Z210" s="23"/>
      <c r="AA210" s="35"/>
      <c r="AB210" s="36"/>
    </row>
    <row r="211" spans="1:28" s="20" customFormat="1" ht="19.899999999999999" customHeight="1">
      <c r="A211" s="44" t="s">
        <v>713</v>
      </c>
      <c r="B211" s="26" t="s">
        <v>29</v>
      </c>
      <c r="C211" s="41"/>
      <c r="D211" s="21" t="s">
        <v>443</v>
      </c>
      <c r="E211" s="21" t="s">
        <v>31</v>
      </c>
      <c r="F211" s="22" t="s">
        <v>50</v>
      </c>
      <c r="G211" s="22" t="s">
        <v>444</v>
      </c>
      <c r="H211" s="21" t="s">
        <v>696</v>
      </c>
      <c r="I211" s="23"/>
      <c r="J211" s="23" t="s">
        <v>697</v>
      </c>
      <c r="K211" s="24" t="s">
        <v>714</v>
      </c>
      <c r="L211" s="23" t="s">
        <v>704</v>
      </c>
      <c r="M211" s="25" t="s">
        <v>39</v>
      </c>
      <c r="N211" s="25" t="s">
        <v>40</v>
      </c>
      <c r="O211" s="26" t="s">
        <v>304</v>
      </c>
      <c r="P211" s="49" t="s">
        <v>294</v>
      </c>
      <c r="Q211" s="27">
        <v>7900000</v>
      </c>
      <c r="R211" s="22" t="s">
        <v>43</v>
      </c>
      <c r="S211" s="28" t="s">
        <v>499</v>
      </c>
      <c r="T211" s="29"/>
      <c r="U211" s="29" t="s">
        <v>46</v>
      </c>
      <c r="V211" s="29"/>
      <c r="W211" s="29"/>
      <c r="X211" s="29"/>
      <c r="Y211" s="30"/>
      <c r="Z211" s="23"/>
      <c r="AA211" s="35"/>
      <c r="AB211" s="36"/>
    </row>
    <row r="212" spans="1:28" s="20" customFormat="1" ht="19.899999999999999" customHeight="1">
      <c r="A212" s="44" t="s">
        <v>715</v>
      </c>
      <c r="B212" s="26" t="s">
        <v>29</v>
      </c>
      <c r="C212" s="41"/>
      <c r="D212" s="21" t="s">
        <v>443</v>
      </c>
      <c r="E212" s="21" t="s">
        <v>31</v>
      </c>
      <c r="F212" s="22" t="s">
        <v>50</v>
      </c>
      <c r="G212" s="22" t="s">
        <v>444</v>
      </c>
      <c r="H212" s="21" t="s">
        <v>696</v>
      </c>
      <c r="I212" s="23"/>
      <c r="J212" s="23" t="s">
        <v>697</v>
      </c>
      <c r="K212" s="24" t="s">
        <v>716</v>
      </c>
      <c r="L212" s="23" t="s">
        <v>704</v>
      </c>
      <c r="M212" s="25" t="s">
        <v>82</v>
      </c>
      <c r="N212" s="25" t="s">
        <v>83</v>
      </c>
      <c r="O212" s="26" t="s">
        <v>304</v>
      </c>
      <c r="P212" s="49" t="s">
        <v>294</v>
      </c>
      <c r="Q212" s="27">
        <v>3912218</v>
      </c>
      <c r="R212" s="22" t="s">
        <v>43</v>
      </c>
      <c r="S212" s="28" t="s">
        <v>608</v>
      </c>
      <c r="T212" s="29"/>
      <c r="U212" s="29" t="s">
        <v>46</v>
      </c>
      <c r="V212" s="29"/>
      <c r="W212" s="29"/>
      <c r="X212" s="29"/>
      <c r="Y212" s="30"/>
      <c r="Z212" s="23"/>
      <c r="AA212" s="35"/>
      <c r="AB212" s="36"/>
    </row>
    <row r="213" spans="1:28" s="20" customFormat="1" ht="19.899999999999999" customHeight="1">
      <c r="A213" s="44" t="s">
        <v>717</v>
      </c>
      <c r="B213" s="26" t="s">
        <v>29</v>
      </c>
      <c r="C213" s="41"/>
      <c r="D213" s="21" t="s">
        <v>443</v>
      </c>
      <c r="E213" s="21" t="s">
        <v>31</v>
      </c>
      <c r="F213" s="22" t="s">
        <v>50</v>
      </c>
      <c r="G213" s="22" t="s">
        <v>444</v>
      </c>
      <c r="H213" s="21" t="s">
        <v>696</v>
      </c>
      <c r="I213" s="23"/>
      <c r="J213" s="23" t="s">
        <v>697</v>
      </c>
      <c r="K213" s="24" t="s">
        <v>718</v>
      </c>
      <c r="L213" s="23" t="s">
        <v>704</v>
      </c>
      <c r="M213" s="25" t="s">
        <v>39</v>
      </c>
      <c r="N213" s="25" t="s">
        <v>40</v>
      </c>
      <c r="O213" s="26" t="s">
        <v>304</v>
      </c>
      <c r="P213" s="49" t="s">
        <v>294</v>
      </c>
      <c r="Q213" s="27">
        <v>3167237</v>
      </c>
      <c r="R213" s="22" t="s">
        <v>43</v>
      </c>
      <c r="S213" s="28" t="s">
        <v>608</v>
      </c>
      <c r="T213" s="29"/>
      <c r="U213" s="29" t="s">
        <v>46</v>
      </c>
      <c r="V213" s="29"/>
      <c r="W213" s="29"/>
      <c r="X213" s="29"/>
      <c r="Y213" s="30"/>
      <c r="Z213" s="23"/>
      <c r="AA213" s="35"/>
      <c r="AB213" s="36"/>
    </row>
    <row r="214" spans="1:28" s="20" customFormat="1" ht="19.899999999999999" customHeight="1">
      <c r="A214" s="44" t="s">
        <v>719</v>
      </c>
      <c r="B214" s="26" t="s">
        <v>29</v>
      </c>
      <c r="C214" s="41"/>
      <c r="D214" s="21" t="s">
        <v>443</v>
      </c>
      <c r="E214" s="21" t="s">
        <v>31</v>
      </c>
      <c r="F214" s="22" t="s">
        <v>50</v>
      </c>
      <c r="G214" s="22" t="s">
        <v>444</v>
      </c>
      <c r="H214" s="21" t="s">
        <v>696</v>
      </c>
      <c r="I214" s="23"/>
      <c r="J214" s="23" t="s">
        <v>697</v>
      </c>
      <c r="K214" s="24" t="s">
        <v>720</v>
      </c>
      <c r="L214" s="23" t="s">
        <v>704</v>
      </c>
      <c r="M214" s="25" t="s">
        <v>54</v>
      </c>
      <c r="N214" s="25" t="s">
        <v>323</v>
      </c>
      <c r="O214" s="26" t="s">
        <v>304</v>
      </c>
      <c r="P214" s="49" t="s">
        <v>294</v>
      </c>
      <c r="Q214" s="27">
        <v>6604012</v>
      </c>
      <c r="R214" s="22" t="s">
        <v>43</v>
      </c>
      <c r="S214" s="28" t="s">
        <v>608</v>
      </c>
      <c r="T214" s="29"/>
      <c r="U214" s="29" t="s">
        <v>46</v>
      </c>
      <c r="V214" s="29"/>
      <c r="W214" s="29"/>
      <c r="X214" s="29"/>
      <c r="Y214" s="30"/>
      <c r="Z214" s="23"/>
      <c r="AA214" s="35"/>
      <c r="AB214" s="36"/>
    </row>
    <row r="215" spans="1:28" s="20" customFormat="1" ht="19.899999999999999" customHeight="1">
      <c r="A215" s="44" t="s">
        <v>721</v>
      </c>
      <c r="B215" s="26" t="s">
        <v>29</v>
      </c>
      <c r="C215" s="41"/>
      <c r="D215" s="21" t="s">
        <v>443</v>
      </c>
      <c r="E215" s="21" t="s">
        <v>31</v>
      </c>
      <c r="F215" s="22" t="s">
        <v>50</v>
      </c>
      <c r="G215" s="22" t="s">
        <v>444</v>
      </c>
      <c r="H215" s="21" t="s">
        <v>696</v>
      </c>
      <c r="I215" s="23"/>
      <c r="J215" s="23" t="s">
        <v>697</v>
      </c>
      <c r="K215" s="24" t="s">
        <v>722</v>
      </c>
      <c r="L215" s="23" t="s">
        <v>704</v>
      </c>
      <c r="M215" s="25" t="s">
        <v>54</v>
      </c>
      <c r="N215" s="25" t="s">
        <v>209</v>
      </c>
      <c r="O215" s="26" t="s">
        <v>304</v>
      </c>
      <c r="P215" s="49" t="s">
        <v>294</v>
      </c>
      <c r="Q215" s="27">
        <v>5070976</v>
      </c>
      <c r="R215" s="22" t="s">
        <v>43</v>
      </c>
      <c r="S215" s="28" t="s">
        <v>608</v>
      </c>
      <c r="T215" s="29"/>
      <c r="U215" s="29" t="s">
        <v>46</v>
      </c>
      <c r="V215" s="29"/>
      <c r="W215" s="29"/>
      <c r="X215" s="29"/>
      <c r="Y215" s="30"/>
      <c r="Z215" s="23"/>
      <c r="AA215" s="35"/>
      <c r="AB215" s="36"/>
    </row>
    <row r="216" spans="1:28" s="20" customFormat="1" ht="19.899999999999999" customHeight="1">
      <c r="A216" s="44" t="s">
        <v>723</v>
      </c>
      <c r="B216" s="26" t="s">
        <v>29</v>
      </c>
      <c r="C216" s="41"/>
      <c r="D216" s="21" t="s">
        <v>443</v>
      </c>
      <c r="E216" s="21" t="s">
        <v>31</v>
      </c>
      <c r="F216" s="22" t="s">
        <v>50</v>
      </c>
      <c r="G216" s="22" t="s">
        <v>444</v>
      </c>
      <c r="H216" s="21" t="s">
        <v>696</v>
      </c>
      <c r="I216" s="23"/>
      <c r="J216" s="23" t="s">
        <v>697</v>
      </c>
      <c r="K216" s="24" t="s">
        <v>724</v>
      </c>
      <c r="L216" s="23" t="s">
        <v>704</v>
      </c>
      <c r="M216" s="25" t="s">
        <v>54</v>
      </c>
      <c r="N216" s="25" t="s">
        <v>209</v>
      </c>
      <c r="O216" s="26" t="s">
        <v>304</v>
      </c>
      <c r="P216" s="49" t="s">
        <v>294</v>
      </c>
      <c r="Q216" s="27">
        <v>12828217</v>
      </c>
      <c r="R216" s="22" t="s">
        <v>43</v>
      </c>
      <c r="S216" s="28" t="s">
        <v>608</v>
      </c>
      <c r="T216" s="29"/>
      <c r="U216" s="29" t="s">
        <v>46</v>
      </c>
      <c r="V216" s="29"/>
      <c r="W216" s="29"/>
      <c r="X216" s="29"/>
      <c r="Y216" s="30"/>
      <c r="Z216" s="23"/>
      <c r="AA216" s="35"/>
      <c r="AB216" s="36"/>
    </row>
    <row r="217" spans="1:28" s="20" customFormat="1" ht="19.899999999999999" customHeight="1">
      <c r="A217" s="44" t="s">
        <v>725</v>
      </c>
      <c r="B217" s="26" t="s">
        <v>29</v>
      </c>
      <c r="C217" s="41"/>
      <c r="D217" s="21" t="s">
        <v>443</v>
      </c>
      <c r="E217" s="21" t="s">
        <v>31</v>
      </c>
      <c r="F217" s="22" t="s">
        <v>50</v>
      </c>
      <c r="G217" s="22" t="s">
        <v>444</v>
      </c>
      <c r="H217" s="21" t="s">
        <v>696</v>
      </c>
      <c r="I217" s="23"/>
      <c r="J217" s="23" t="s">
        <v>697</v>
      </c>
      <c r="K217" s="24" t="s">
        <v>726</v>
      </c>
      <c r="L217" s="23" t="s">
        <v>704</v>
      </c>
      <c r="M217" s="25" t="s">
        <v>39</v>
      </c>
      <c r="N217" s="25" t="s">
        <v>40</v>
      </c>
      <c r="O217" s="26" t="s">
        <v>304</v>
      </c>
      <c r="P217" s="49" t="s">
        <v>294</v>
      </c>
      <c r="Q217" s="27">
        <v>21500982</v>
      </c>
      <c r="R217" s="22" t="s">
        <v>43</v>
      </c>
      <c r="S217" s="28" t="s">
        <v>608</v>
      </c>
      <c r="T217" s="29"/>
      <c r="U217" s="29" t="s">
        <v>46</v>
      </c>
      <c r="V217" s="29"/>
      <c r="W217" s="29"/>
      <c r="X217" s="29"/>
      <c r="Y217" s="30"/>
      <c r="Z217" s="23"/>
      <c r="AA217" s="35"/>
      <c r="AB217" s="36"/>
    </row>
    <row r="218" spans="1:28" s="20" customFormat="1" ht="19.899999999999999" customHeight="1">
      <c r="A218" s="44" t="s">
        <v>727</v>
      </c>
      <c r="B218" s="26" t="s">
        <v>29</v>
      </c>
      <c r="C218" s="58" t="s">
        <v>728</v>
      </c>
      <c r="D218" s="23" t="s">
        <v>443</v>
      </c>
      <c r="E218" s="23" t="s">
        <v>31</v>
      </c>
      <c r="F218" s="49" t="s">
        <v>50</v>
      </c>
      <c r="G218" s="49" t="s">
        <v>444</v>
      </c>
      <c r="H218" s="23" t="s">
        <v>696</v>
      </c>
      <c r="I218" s="23"/>
      <c r="J218" s="23" t="s">
        <v>697</v>
      </c>
      <c r="K218" s="24" t="s">
        <v>729</v>
      </c>
      <c r="L218" s="23" t="s">
        <v>730</v>
      </c>
      <c r="M218" s="25" t="s">
        <v>39</v>
      </c>
      <c r="N218" s="25" t="s">
        <v>40</v>
      </c>
      <c r="O218" s="26" t="s">
        <v>304</v>
      </c>
      <c r="P218" s="49" t="s">
        <v>64</v>
      </c>
      <c r="Q218" s="27">
        <v>3948230</v>
      </c>
      <c r="R218" s="22" t="s">
        <v>43</v>
      </c>
      <c r="S218" s="28" t="s">
        <v>499</v>
      </c>
      <c r="T218" s="29"/>
      <c r="U218" s="29" t="s">
        <v>46</v>
      </c>
      <c r="V218" s="29"/>
      <c r="W218" s="29"/>
      <c r="X218" s="29"/>
      <c r="Y218" s="30"/>
      <c r="Z218" s="23"/>
      <c r="AA218" s="35"/>
      <c r="AB218" s="36"/>
    </row>
    <row r="219" spans="1:28" s="20" customFormat="1" ht="19.899999999999999" customHeight="1">
      <c r="A219" s="44" t="s">
        <v>731</v>
      </c>
      <c r="B219" s="26" t="s">
        <v>29</v>
      </c>
      <c r="C219" s="58" t="s">
        <v>728</v>
      </c>
      <c r="D219" s="23" t="s">
        <v>443</v>
      </c>
      <c r="E219" s="23" t="s">
        <v>31</v>
      </c>
      <c r="F219" s="49" t="s">
        <v>50</v>
      </c>
      <c r="G219" s="49" t="s">
        <v>444</v>
      </c>
      <c r="H219" s="23" t="s">
        <v>696</v>
      </c>
      <c r="I219" s="23"/>
      <c r="J219" s="23" t="s">
        <v>697</v>
      </c>
      <c r="K219" s="24" t="s">
        <v>732</v>
      </c>
      <c r="L219" s="23" t="s">
        <v>730</v>
      </c>
      <c r="M219" s="25" t="s">
        <v>39</v>
      </c>
      <c r="N219" s="25" t="s">
        <v>40</v>
      </c>
      <c r="O219" s="26" t="s">
        <v>304</v>
      </c>
      <c r="P219" s="49" t="s">
        <v>64</v>
      </c>
      <c r="Q219" s="27">
        <v>6583276</v>
      </c>
      <c r="R219" s="22" t="s">
        <v>43</v>
      </c>
      <c r="S219" s="28" t="s">
        <v>499</v>
      </c>
      <c r="T219" s="29"/>
      <c r="U219" s="29" t="s">
        <v>46</v>
      </c>
      <c r="V219" s="29"/>
      <c r="W219" s="29"/>
      <c r="X219" s="29"/>
      <c r="Y219" s="30"/>
      <c r="Z219" s="23"/>
      <c r="AA219" s="35"/>
      <c r="AB219" s="36"/>
    </row>
    <row r="220" spans="1:28" s="20" customFormat="1" ht="19.899999999999999" customHeight="1">
      <c r="A220" s="44" t="s">
        <v>733</v>
      </c>
      <c r="B220" s="26" t="s">
        <v>29</v>
      </c>
      <c r="C220" s="58" t="s">
        <v>728</v>
      </c>
      <c r="D220" s="23" t="s">
        <v>443</v>
      </c>
      <c r="E220" s="23" t="s">
        <v>31</v>
      </c>
      <c r="F220" s="49" t="s">
        <v>50</v>
      </c>
      <c r="G220" s="49" t="s">
        <v>444</v>
      </c>
      <c r="H220" s="23" t="s">
        <v>696</v>
      </c>
      <c r="I220" s="23"/>
      <c r="J220" s="23" t="s">
        <v>697</v>
      </c>
      <c r="K220" s="24" t="s">
        <v>734</v>
      </c>
      <c r="L220" s="23" t="s">
        <v>730</v>
      </c>
      <c r="M220" s="25" t="s">
        <v>39</v>
      </c>
      <c r="N220" s="25" t="s">
        <v>40</v>
      </c>
      <c r="O220" s="26" t="s">
        <v>304</v>
      </c>
      <c r="P220" s="49" t="s">
        <v>64</v>
      </c>
      <c r="Q220" s="27">
        <v>8247251</v>
      </c>
      <c r="R220" s="22" t="s">
        <v>43</v>
      </c>
      <c r="S220" s="28" t="s">
        <v>608</v>
      </c>
      <c r="T220" s="29"/>
      <c r="U220" s="29" t="s">
        <v>46</v>
      </c>
      <c r="V220" s="29"/>
      <c r="W220" s="29"/>
      <c r="X220" s="29"/>
      <c r="Y220" s="30"/>
      <c r="Z220" s="23"/>
      <c r="AA220" s="35"/>
      <c r="AB220" s="36"/>
    </row>
    <row r="221" spans="1:28" s="20" customFormat="1" ht="19.899999999999999" customHeight="1">
      <c r="A221" s="44" t="s">
        <v>735</v>
      </c>
      <c r="B221" s="26" t="s">
        <v>29</v>
      </c>
      <c r="C221" s="58" t="s">
        <v>728</v>
      </c>
      <c r="D221" s="23" t="s">
        <v>443</v>
      </c>
      <c r="E221" s="23" t="s">
        <v>31</v>
      </c>
      <c r="F221" s="49" t="s">
        <v>50</v>
      </c>
      <c r="G221" s="49" t="s">
        <v>444</v>
      </c>
      <c r="H221" s="23" t="s">
        <v>696</v>
      </c>
      <c r="I221" s="23"/>
      <c r="J221" s="23" t="s">
        <v>697</v>
      </c>
      <c r="K221" s="24" t="s">
        <v>736</v>
      </c>
      <c r="L221" s="23" t="s">
        <v>730</v>
      </c>
      <c r="M221" s="25" t="s">
        <v>82</v>
      </c>
      <c r="N221" s="25" t="s">
        <v>83</v>
      </c>
      <c r="O221" s="26" t="s">
        <v>304</v>
      </c>
      <c r="P221" s="49" t="s">
        <v>64</v>
      </c>
      <c r="Q221" s="27">
        <v>34867529</v>
      </c>
      <c r="R221" s="22" t="s">
        <v>43</v>
      </c>
      <c r="S221" s="28" t="s">
        <v>608</v>
      </c>
      <c r="T221" s="29"/>
      <c r="U221" s="29" t="s">
        <v>46</v>
      </c>
      <c r="V221" s="29"/>
      <c r="W221" s="29"/>
      <c r="X221" s="29"/>
      <c r="Y221" s="30"/>
      <c r="Z221" s="23"/>
      <c r="AA221" s="35"/>
      <c r="AB221" s="36"/>
    </row>
    <row r="222" spans="1:28" s="20" customFormat="1" ht="19.899999999999999" customHeight="1">
      <c r="A222" s="44" t="s">
        <v>737</v>
      </c>
      <c r="B222" s="26" t="s">
        <v>29</v>
      </c>
      <c r="C222" s="58" t="s">
        <v>728</v>
      </c>
      <c r="D222" s="23" t="s">
        <v>443</v>
      </c>
      <c r="E222" s="23" t="s">
        <v>31</v>
      </c>
      <c r="F222" s="49" t="s">
        <v>50</v>
      </c>
      <c r="G222" s="49" t="s">
        <v>444</v>
      </c>
      <c r="H222" s="23" t="s">
        <v>696</v>
      </c>
      <c r="I222" s="23"/>
      <c r="J222" s="23" t="s">
        <v>697</v>
      </c>
      <c r="K222" s="24" t="s">
        <v>738</v>
      </c>
      <c r="L222" s="23" t="s">
        <v>730</v>
      </c>
      <c r="M222" s="25" t="s">
        <v>82</v>
      </c>
      <c r="N222" s="25" t="s">
        <v>83</v>
      </c>
      <c r="O222" s="26" t="s">
        <v>304</v>
      </c>
      <c r="P222" s="49" t="s">
        <v>64</v>
      </c>
      <c r="Q222" s="27">
        <v>31125046</v>
      </c>
      <c r="R222" s="22" t="s">
        <v>43</v>
      </c>
      <c r="S222" s="28" t="s">
        <v>608</v>
      </c>
      <c r="T222" s="29"/>
      <c r="U222" s="29"/>
      <c r="V222" s="29" t="s">
        <v>46</v>
      </c>
      <c r="W222" s="29"/>
      <c r="X222" s="29"/>
      <c r="Y222" s="30"/>
      <c r="Z222" s="23"/>
      <c r="AA222" s="35"/>
      <c r="AB222" s="36"/>
    </row>
    <row r="223" spans="1:28" s="20" customFormat="1" ht="19.899999999999999" customHeight="1">
      <c r="A223" s="44" t="s">
        <v>739</v>
      </c>
      <c r="B223" s="26" t="s">
        <v>29</v>
      </c>
      <c r="C223" s="58" t="s">
        <v>728</v>
      </c>
      <c r="D223" s="23" t="s">
        <v>443</v>
      </c>
      <c r="E223" s="23" t="s">
        <v>31</v>
      </c>
      <c r="F223" s="49" t="s">
        <v>50</v>
      </c>
      <c r="G223" s="49" t="s">
        <v>444</v>
      </c>
      <c r="H223" s="23" t="s">
        <v>696</v>
      </c>
      <c r="I223" s="23"/>
      <c r="J223" s="23" t="s">
        <v>697</v>
      </c>
      <c r="K223" s="24" t="s">
        <v>740</v>
      </c>
      <c r="L223" s="23" t="s">
        <v>741</v>
      </c>
      <c r="M223" s="25" t="s">
        <v>54</v>
      </c>
      <c r="N223" s="25" t="s">
        <v>125</v>
      </c>
      <c r="O223" s="26" t="s">
        <v>304</v>
      </c>
      <c r="P223" s="49" t="s">
        <v>42</v>
      </c>
      <c r="Q223" s="27">
        <v>28000000</v>
      </c>
      <c r="R223" s="22" t="s">
        <v>43</v>
      </c>
      <c r="S223" s="28" t="s">
        <v>355</v>
      </c>
      <c r="T223" s="29"/>
      <c r="U223" s="29"/>
      <c r="V223" s="29" t="s">
        <v>46</v>
      </c>
      <c r="W223" s="29"/>
      <c r="X223" s="29"/>
      <c r="Y223" s="30"/>
      <c r="Z223" s="23"/>
      <c r="AA223" s="35"/>
      <c r="AB223" s="36"/>
    </row>
    <row r="224" spans="1:28" s="20" customFormat="1" ht="19.899999999999999" customHeight="1">
      <c r="A224" s="44" t="s">
        <v>742</v>
      </c>
      <c r="B224" s="26" t="s">
        <v>29</v>
      </c>
      <c r="C224" s="58" t="s">
        <v>728</v>
      </c>
      <c r="D224" s="23" t="s">
        <v>443</v>
      </c>
      <c r="E224" s="23" t="s">
        <v>31</v>
      </c>
      <c r="F224" s="49" t="s">
        <v>50</v>
      </c>
      <c r="G224" s="49" t="s">
        <v>444</v>
      </c>
      <c r="H224" s="23" t="s">
        <v>696</v>
      </c>
      <c r="I224" s="23"/>
      <c r="J224" s="23" t="s">
        <v>697</v>
      </c>
      <c r="K224" s="24" t="s">
        <v>743</v>
      </c>
      <c r="L224" s="23" t="s">
        <v>741</v>
      </c>
      <c r="M224" s="25" t="s">
        <v>39</v>
      </c>
      <c r="N224" s="25" t="s">
        <v>40</v>
      </c>
      <c r="O224" s="26" t="s">
        <v>304</v>
      </c>
      <c r="P224" s="49" t="s">
        <v>42</v>
      </c>
      <c r="Q224" s="27">
        <v>28000000</v>
      </c>
      <c r="R224" s="22" t="s">
        <v>43</v>
      </c>
      <c r="S224" s="28" t="s">
        <v>355</v>
      </c>
      <c r="T224" s="29"/>
      <c r="U224" s="29"/>
      <c r="V224" s="29" t="s">
        <v>46</v>
      </c>
      <c r="W224" s="29"/>
      <c r="X224" s="29"/>
      <c r="Y224" s="30"/>
      <c r="Z224" s="23"/>
      <c r="AA224" s="35"/>
      <c r="AB224" s="36"/>
    </row>
    <row r="225" spans="1:28" s="20" customFormat="1" ht="19.899999999999999" customHeight="1">
      <c r="A225" s="44" t="s">
        <v>744</v>
      </c>
      <c r="B225" s="26" t="s">
        <v>29</v>
      </c>
      <c r="C225" s="58" t="s">
        <v>728</v>
      </c>
      <c r="D225" s="23" t="s">
        <v>443</v>
      </c>
      <c r="E225" s="23" t="s">
        <v>31</v>
      </c>
      <c r="F225" s="49" t="s">
        <v>50</v>
      </c>
      <c r="G225" s="49" t="s">
        <v>444</v>
      </c>
      <c r="H225" s="23" t="s">
        <v>696</v>
      </c>
      <c r="I225" s="23"/>
      <c r="J225" s="23" t="s">
        <v>697</v>
      </c>
      <c r="K225" s="24" t="s">
        <v>745</v>
      </c>
      <c r="L225" s="23" t="s">
        <v>741</v>
      </c>
      <c r="M225" s="25" t="s">
        <v>82</v>
      </c>
      <c r="N225" s="25" t="s">
        <v>83</v>
      </c>
      <c r="O225" s="26" t="s">
        <v>304</v>
      </c>
      <c r="P225" s="49" t="s">
        <v>42</v>
      </c>
      <c r="Q225" s="27">
        <v>25000000</v>
      </c>
      <c r="R225" s="22" t="s">
        <v>43</v>
      </c>
      <c r="S225" s="28" t="s">
        <v>355</v>
      </c>
      <c r="T225" s="29"/>
      <c r="U225" s="29"/>
      <c r="V225" s="29" t="s">
        <v>46</v>
      </c>
      <c r="W225" s="29"/>
      <c r="X225" s="29"/>
      <c r="Y225" s="30"/>
      <c r="Z225" s="23"/>
      <c r="AA225" s="35"/>
      <c r="AB225" s="36"/>
    </row>
    <row r="226" spans="1:28" s="20" customFormat="1" ht="19.899999999999999" customHeight="1">
      <c r="A226" s="44" t="s">
        <v>746</v>
      </c>
      <c r="B226" s="26" t="s">
        <v>29</v>
      </c>
      <c r="C226" s="58" t="s">
        <v>728</v>
      </c>
      <c r="D226" s="23" t="s">
        <v>443</v>
      </c>
      <c r="E226" s="23" t="s">
        <v>31</v>
      </c>
      <c r="F226" s="49" t="s">
        <v>50</v>
      </c>
      <c r="G226" s="49" t="s">
        <v>444</v>
      </c>
      <c r="H226" s="23" t="s">
        <v>696</v>
      </c>
      <c r="I226" s="23"/>
      <c r="J226" s="23" t="s">
        <v>697</v>
      </c>
      <c r="K226" s="24" t="s">
        <v>747</v>
      </c>
      <c r="L226" s="23" t="s">
        <v>748</v>
      </c>
      <c r="M226" s="25" t="s">
        <v>54</v>
      </c>
      <c r="N226" s="25" t="s">
        <v>323</v>
      </c>
      <c r="O226" s="26" t="s">
        <v>304</v>
      </c>
      <c r="P226" s="49" t="s">
        <v>73</v>
      </c>
      <c r="Q226" s="27">
        <v>14539770</v>
      </c>
      <c r="R226" s="22" t="s">
        <v>43</v>
      </c>
      <c r="S226" s="28" t="s">
        <v>355</v>
      </c>
      <c r="T226" s="29"/>
      <c r="U226" s="29"/>
      <c r="V226" s="29" t="s">
        <v>46</v>
      </c>
      <c r="W226" s="29"/>
      <c r="X226" s="29"/>
      <c r="Y226" s="30"/>
      <c r="Z226" s="23"/>
      <c r="AA226" s="35"/>
      <c r="AB226" s="36"/>
    </row>
    <row r="227" spans="1:28" s="20" customFormat="1" ht="19.899999999999999" customHeight="1">
      <c r="A227" s="44" t="s">
        <v>749</v>
      </c>
      <c r="B227" s="26" t="s">
        <v>29</v>
      </c>
      <c r="C227" s="58" t="s">
        <v>728</v>
      </c>
      <c r="D227" s="23" t="s">
        <v>443</v>
      </c>
      <c r="E227" s="23" t="s">
        <v>31</v>
      </c>
      <c r="F227" s="49" t="s">
        <v>50</v>
      </c>
      <c r="G227" s="49" t="s">
        <v>444</v>
      </c>
      <c r="H227" s="23" t="s">
        <v>696</v>
      </c>
      <c r="I227" s="23"/>
      <c r="J227" s="23" t="s">
        <v>697</v>
      </c>
      <c r="K227" s="24" t="s">
        <v>750</v>
      </c>
      <c r="L227" s="23" t="s">
        <v>748</v>
      </c>
      <c r="M227" s="25" t="s">
        <v>82</v>
      </c>
      <c r="N227" s="25" t="s">
        <v>83</v>
      </c>
      <c r="O227" s="26" t="s">
        <v>304</v>
      </c>
      <c r="P227" s="49" t="s">
        <v>73</v>
      </c>
      <c r="Q227" s="27">
        <v>42008925</v>
      </c>
      <c r="R227" s="22" t="s">
        <v>43</v>
      </c>
      <c r="S227" s="28" t="s">
        <v>355</v>
      </c>
      <c r="T227" s="29"/>
      <c r="U227" s="29"/>
      <c r="V227" s="29" t="s">
        <v>46</v>
      </c>
      <c r="W227" s="29"/>
      <c r="X227" s="29"/>
      <c r="Y227" s="30"/>
      <c r="Z227" s="23"/>
      <c r="AA227" s="35"/>
      <c r="AB227" s="36"/>
    </row>
    <row r="228" spans="1:28" s="20" customFormat="1" ht="19.899999999999999" customHeight="1">
      <c r="A228" s="44" t="s">
        <v>751</v>
      </c>
      <c r="B228" s="26" t="s">
        <v>29</v>
      </c>
      <c r="C228" s="58" t="s">
        <v>728</v>
      </c>
      <c r="D228" s="23" t="s">
        <v>443</v>
      </c>
      <c r="E228" s="23" t="s">
        <v>31</v>
      </c>
      <c r="F228" s="49" t="s">
        <v>50</v>
      </c>
      <c r="G228" s="49" t="s">
        <v>444</v>
      </c>
      <c r="H228" s="23" t="s">
        <v>696</v>
      </c>
      <c r="I228" s="23"/>
      <c r="J228" s="23" t="s">
        <v>697</v>
      </c>
      <c r="K228" s="24" t="s">
        <v>752</v>
      </c>
      <c r="L228" s="23" t="s">
        <v>748</v>
      </c>
      <c r="M228" s="25" t="s">
        <v>54</v>
      </c>
      <c r="N228" s="25" t="s">
        <v>209</v>
      </c>
      <c r="O228" s="26" t="s">
        <v>304</v>
      </c>
      <c r="P228" s="49" t="s">
        <v>73</v>
      </c>
      <c r="Q228" s="27">
        <v>9302160</v>
      </c>
      <c r="R228" s="22" t="s">
        <v>43</v>
      </c>
      <c r="S228" s="28" t="s">
        <v>355</v>
      </c>
      <c r="T228" s="29"/>
      <c r="U228" s="29"/>
      <c r="V228" s="29" t="s">
        <v>46</v>
      </c>
      <c r="W228" s="29"/>
      <c r="X228" s="29"/>
      <c r="Y228" s="30"/>
      <c r="Z228" s="23"/>
      <c r="AA228" s="35"/>
      <c r="AB228" s="36"/>
    </row>
    <row r="229" spans="1:28" s="20" customFormat="1" ht="19.899999999999999" customHeight="1">
      <c r="A229" s="44" t="s">
        <v>753</v>
      </c>
      <c r="B229" s="26" t="s">
        <v>29</v>
      </c>
      <c r="C229" s="58" t="s">
        <v>728</v>
      </c>
      <c r="D229" s="23" t="s">
        <v>443</v>
      </c>
      <c r="E229" s="23" t="s">
        <v>31</v>
      </c>
      <c r="F229" s="49" t="s">
        <v>50</v>
      </c>
      <c r="G229" s="49" t="s">
        <v>444</v>
      </c>
      <c r="H229" s="23" t="s">
        <v>696</v>
      </c>
      <c r="I229" s="23"/>
      <c r="J229" s="23" t="s">
        <v>697</v>
      </c>
      <c r="K229" s="24" t="s">
        <v>754</v>
      </c>
      <c r="L229" s="23" t="s">
        <v>748</v>
      </c>
      <c r="M229" s="25" t="s">
        <v>39</v>
      </c>
      <c r="N229" s="25" t="s">
        <v>97</v>
      </c>
      <c r="O229" s="26" t="s">
        <v>304</v>
      </c>
      <c r="P229" s="49" t="s">
        <v>73</v>
      </c>
      <c r="Q229" s="27">
        <v>7954170</v>
      </c>
      <c r="R229" s="22" t="s">
        <v>43</v>
      </c>
      <c r="S229" s="28" t="s">
        <v>355</v>
      </c>
      <c r="T229" s="29"/>
      <c r="U229" s="29"/>
      <c r="V229" s="29" t="s">
        <v>46</v>
      </c>
      <c r="W229" s="29"/>
      <c r="X229" s="29"/>
      <c r="Y229" s="30"/>
      <c r="Z229" s="23"/>
      <c r="AA229" s="35"/>
      <c r="AB229" s="36"/>
    </row>
    <row r="230" spans="1:28" s="20" customFormat="1" ht="19.899999999999999" customHeight="1">
      <c r="A230" s="44" t="s">
        <v>755</v>
      </c>
      <c r="B230" s="26" t="s">
        <v>29</v>
      </c>
      <c r="C230" s="58" t="s">
        <v>728</v>
      </c>
      <c r="D230" s="23" t="s">
        <v>443</v>
      </c>
      <c r="E230" s="23" t="s">
        <v>31</v>
      </c>
      <c r="F230" s="49" t="s">
        <v>50</v>
      </c>
      <c r="G230" s="49" t="s">
        <v>444</v>
      </c>
      <c r="H230" s="23" t="s">
        <v>696</v>
      </c>
      <c r="I230" s="23"/>
      <c r="J230" s="23" t="s">
        <v>697</v>
      </c>
      <c r="K230" s="24" t="s">
        <v>756</v>
      </c>
      <c r="L230" s="23" t="s">
        <v>748</v>
      </c>
      <c r="M230" s="25" t="s">
        <v>39</v>
      </c>
      <c r="N230" s="25" t="s">
        <v>40</v>
      </c>
      <c r="O230" s="26" t="s">
        <v>304</v>
      </c>
      <c r="P230" s="49" t="s">
        <v>73</v>
      </c>
      <c r="Q230" s="27">
        <v>24696000</v>
      </c>
      <c r="R230" s="22" t="s">
        <v>43</v>
      </c>
      <c r="S230" s="28" t="s">
        <v>355</v>
      </c>
      <c r="T230" s="29"/>
      <c r="U230" s="29"/>
      <c r="V230" s="29" t="s">
        <v>46</v>
      </c>
      <c r="W230" s="29"/>
      <c r="X230" s="29"/>
      <c r="Y230" s="30"/>
      <c r="Z230" s="23"/>
      <c r="AA230" s="35"/>
      <c r="AB230" s="36"/>
    </row>
    <row r="231" spans="1:28" s="20" customFormat="1" ht="19.899999999999999" customHeight="1">
      <c r="A231" s="44" t="s">
        <v>757</v>
      </c>
      <c r="B231" s="26" t="s">
        <v>29</v>
      </c>
      <c r="C231" s="58" t="s">
        <v>728</v>
      </c>
      <c r="D231" s="23" t="s">
        <v>443</v>
      </c>
      <c r="E231" s="23" t="s">
        <v>31</v>
      </c>
      <c r="F231" s="49" t="s">
        <v>50</v>
      </c>
      <c r="G231" s="49" t="s">
        <v>444</v>
      </c>
      <c r="H231" s="23" t="s">
        <v>696</v>
      </c>
      <c r="I231" s="23"/>
      <c r="J231" s="23" t="s">
        <v>697</v>
      </c>
      <c r="K231" s="24" t="s">
        <v>758</v>
      </c>
      <c r="L231" s="23" t="s">
        <v>748</v>
      </c>
      <c r="M231" s="25" t="s">
        <v>39</v>
      </c>
      <c r="N231" s="25" t="s">
        <v>40</v>
      </c>
      <c r="O231" s="26" t="s">
        <v>304</v>
      </c>
      <c r="P231" s="49" t="s">
        <v>73</v>
      </c>
      <c r="Q231" s="27">
        <v>11586540</v>
      </c>
      <c r="R231" s="22" t="s">
        <v>43</v>
      </c>
      <c r="S231" s="28" t="s">
        <v>355</v>
      </c>
      <c r="T231" s="29"/>
      <c r="U231" s="29"/>
      <c r="V231" s="29" t="s">
        <v>46</v>
      </c>
      <c r="W231" s="29"/>
      <c r="X231" s="29"/>
      <c r="Y231" s="30"/>
      <c r="Z231" s="23"/>
      <c r="AA231" s="35"/>
      <c r="AB231" s="36"/>
    </row>
    <row r="232" spans="1:28" s="20" customFormat="1" ht="19.899999999999999" customHeight="1">
      <c r="A232" s="44" t="s">
        <v>759</v>
      </c>
      <c r="B232" s="26" t="s">
        <v>29</v>
      </c>
      <c r="C232" s="58" t="s">
        <v>728</v>
      </c>
      <c r="D232" s="23" t="s">
        <v>443</v>
      </c>
      <c r="E232" s="23" t="s">
        <v>31</v>
      </c>
      <c r="F232" s="49" t="s">
        <v>50</v>
      </c>
      <c r="G232" s="49" t="s">
        <v>444</v>
      </c>
      <c r="H232" s="23" t="s">
        <v>696</v>
      </c>
      <c r="I232" s="23"/>
      <c r="J232" s="23" t="s">
        <v>697</v>
      </c>
      <c r="K232" s="24" t="s">
        <v>760</v>
      </c>
      <c r="L232" s="23" t="s">
        <v>748</v>
      </c>
      <c r="M232" s="25" t="s">
        <v>39</v>
      </c>
      <c r="N232" s="25" t="s">
        <v>40</v>
      </c>
      <c r="O232" s="26" t="s">
        <v>304</v>
      </c>
      <c r="P232" s="49" t="s">
        <v>73</v>
      </c>
      <c r="Q232" s="27">
        <v>12985980</v>
      </c>
      <c r="R232" s="22" t="s">
        <v>43</v>
      </c>
      <c r="S232" s="28" t="s">
        <v>355</v>
      </c>
      <c r="T232" s="29"/>
      <c r="U232" s="29"/>
      <c r="V232" s="29" t="s">
        <v>46</v>
      </c>
      <c r="W232" s="29"/>
      <c r="X232" s="29"/>
      <c r="Y232" s="30"/>
      <c r="Z232" s="23"/>
      <c r="AA232" s="35"/>
      <c r="AB232" s="36"/>
    </row>
    <row r="233" spans="1:28" s="20" customFormat="1" ht="19.899999999999999" customHeight="1">
      <c r="A233" s="44" t="s">
        <v>761</v>
      </c>
      <c r="B233" s="26" t="s">
        <v>29</v>
      </c>
      <c r="C233" s="58" t="s">
        <v>728</v>
      </c>
      <c r="D233" s="23" t="s">
        <v>443</v>
      </c>
      <c r="E233" s="23" t="s">
        <v>31</v>
      </c>
      <c r="F233" s="49" t="s">
        <v>50</v>
      </c>
      <c r="G233" s="49" t="s">
        <v>444</v>
      </c>
      <c r="H233" s="23" t="s">
        <v>696</v>
      </c>
      <c r="I233" s="23"/>
      <c r="J233" s="23" t="s">
        <v>697</v>
      </c>
      <c r="K233" s="24" t="s">
        <v>762</v>
      </c>
      <c r="L233" s="23" t="s">
        <v>748</v>
      </c>
      <c r="M233" s="25" t="s">
        <v>82</v>
      </c>
      <c r="N233" s="25" t="s">
        <v>83</v>
      </c>
      <c r="O233" s="26" t="s">
        <v>304</v>
      </c>
      <c r="P233" s="49" t="s">
        <v>73</v>
      </c>
      <c r="Q233" s="27">
        <v>14704410</v>
      </c>
      <c r="R233" s="22" t="s">
        <v>43</v>
      </c>
      <c r="S233" s="28" t="s">
        <v>355</v>
      </c>
      <c r="T233" s="29"/>
      <c r="U233" s="29"/>
      <c r="V233" s="29" t="s">
        <v>46</v>
      </c>
      <c r="W233" s="29"/>
      <c r="X233" s="29"/>
      <c r="Y233" s="30"/>
      <c r="Z233" s="23"/>
      <c r="AA233" s="35"/>
      <c r="AB233" s="36"/>
    </row>
    <row r="234" spans="1:28" s="20" customFormat="1" ht="19.899999999999999" customHeight="1">
      <c r="A234" s="44" t="s">
        <v>763</v>
      </c>
      <c r="B234" s="26" t="s">
        <v>29</v>
      </c>
      <c r="C234" s="58" t="s">
        <v>728</v>
      </c>
      <c r="D234" s="23" t="s">
        <v>443</v>
      </c>
      <c r="E234" s="23" t="s">
        <v>31</v>
      </c>
      <c r="F234" s="49" t="s">
        <v>50</v>
      </c>
      <c r="G234" s="49" t="s">
        <v>444</v>
      </c>
      <c r="H234" s="23" t="s">
        <v>696</v>
      </c>
      <c r="I234" s="23"/>
      <c r="J234" s="23" t="s">
        <v>697</v>
      </c>
      <c r="K234" s="24" t="s">
        <v>764</v>
      </c>
      <c r="L234" s="23" t="s">
        <v>748</v>
      </c>
      <c r="M234" s="25" t="s">
        <v>82</v>
      </c>
      <c r="N234" s="25" t="s">
        <v>83</v>
      </c>
      <c r="O234" s="26" t="s">
        <v>304</v>
      </c>
      <c r="P234" s="49" t="s">
        <v>73</v>
      </c>
      <c r="Q234" s="27">
        <v>22967280</v>
      </c>
      <c r="R234" s="22" t="s">
        <v>43</v>
      </c>
      <c r="S234" s="28" t="s">
        <v>355</v>
      </c>
      <c r="T234" s="29"/>
      <c r="U234" s="29"/>
      <c r="V234" s="29" t="s">
        <v>46</v>
      </c>
      <c r="W234" s="29"/>
      <c r="X234" s="29"/>
      <c r="Y234" s="30"/>
      <c r="Z234" s="23"/>
      <c r="AA234" s="35"/>
      <c r="AB234" s="36"/>
    </row>
    <row r="235" spans="1:28" s="20" customFormat="1" ht="19.899999999999999" customHeight="1">
      <c r="A235" s="44" t="s">
        <v>765</v>
      </c>
      <c r="B235" s="26" t="s">
        <v>29</v>
      </c>
      <c r="C235" s="58" t="s">
        <v>728</v>
      </c>
      <c r="D235" s="23" t="s">
        <v>443</v>
      </c>
      <c r="E235" s="23" t="s">
        <v>31</v>
      </c>
      <c r="F235" s="49" t="s">
        <v>50</v>
      </c>
      <c r="G235" s="49" t="s">
        <v>444</v>
      </c>
      <c r="H235" s="23" t="s">
        <v>696</v>
      </c>
      <c r="I235" s="23"/>
      <c r="J235" s="23" t="s">
        <v>697</v>
      </c>
      <c r="K235" s="24" t="s">
        <v>766</v>
      </c>
      <c r="L235" s="23" t="s">
        <v>748</v>
      </c>
      <c r="M235" s="25" t="s">
        <v>54</v>
      </c>
      <c r="N235" s="25" t="s">
        <v>209</v>
      </c>
      <c r="O235" s="26" t="s">
        <v>304</v>
      </c>
      <c r="P235" s="49" t="s">
        <v>73</v>
      </c>
      <c r="Q235" s="27">
        <v>8098230</v>
      </c>
      <c r="R235" s="22" t="s">
        <v>43</v>
      </c>
      <c r="S235" s="28" t="s">
        <v>355</v>
      </c>
      <c r="T235" s="29"/>
      <c r="U235" s="29"/>
      <c r="V235" s="29" t="s">
        <v>46</v>
      </c>
      <c r="W235" s="29"/>
      <c r="X235" s="29"/>
      <c r="Y235" s="30"/>
      <c r="Z235" s="23"/>
      <c r="AA235" s="35"/>
      <c r="AB235" s="36"/>
    </row>
    <row r="236" spans="1:28" s="20" customFormat="1" ht="19.899999999999999" customHeight="1">
      <c r="A236" s="44" t="s">
        <v>767</v>
      </c>
      <c r="B236" s="26" t="s">
        <v>29</v>
      </c>
      <c r="C236" s="58" t="s">
        <v>728</v>
      </c>
      <c r="D236" s="23" t="s">
        <v>443</v>
      </c>
      <c r="E236" s="23" t="s">
        <v>31</v>
      </c>
      <c r="F236" s="49" t="s">
        <v>50</v>
      </c>
      <c r="G236" s="49" t="s">
        <v>444</v>
      </c>
      <c r="H236" s="23" t="s">
        <v>696</v>
      </c>
      <c r="I236" s="23"/>
      <c r="J236" s="23" t="s">
        <v>697</v>
      </c>
      <c r="K236" s="24" t="s">
        <v>768</v>
      </c>
      <c r="L236" s="23" t="s">
        <v>748</v>
      </c>
      <c r="M236" s="25" t="s">
        <v>54</v>
      </c>
      <c r="N236" s="25" t="s">
        <v>209</v>
      </c>
      <c r="O236" s="26" t="s">
        <v>304</v>
      </c>
      <c r="P236" s="49" t="s">
        <v>73</v>
      </c>
      <c r="Q236" s="27">
        <v>15846600</v>
      </c>
      <c r="R236" s="22" t="s">
        <v>43</v>
      </c>
      <c r="S236" s="28" t="s">
        <v>355</v>
      </c>
      <c r="T236" s="29"/>
      <c r="U236" s="29"/>
      <c r="V236" s="29" t="s">
        <v>46</v>
      </c>
      <c r="W236" s="29"/>
      <c r="X236" s="29"/>
      <c r="Y236" s="30"/>
      <c r="Z236" s="23"/>
      <c r="AA236" s="35"/>
      <c r="AB236" s="36"/>
    </row>
    <row r="237" spans="1:28" s="20" customFormat="1" ht="19.899999999999999" customHeight="1">
      <c r="A237" s="44" t="s">
        <v>769</v>
      </c>
      <c r="B237" s="26" t="s">
        <v>29</v>
      </c>
      <c r="C237" s="58" t="s">
        <v>728</v>
      </c>
      <c r="D237" s="23" t="s">
        <v>443</v>
      </c>
      <c r="E237" s="23" t="s">
        <v>31</v>
      </c>
      <c r="F237" s="49" t="s">
        <v>50</v>
      </c>
      <c r="G237" s="49" t="s">
        <v>444</v>
      </c>
      <c r="H237" s="23" t="s">
        <v>696</v>
      </c>
      <c r="I237" s="23"/>
      <c r="J237" s="23" t="s">
        <v>697</v>
      </c>
      <c r="K237" s="24" t="s">
        <v>770</v>
      </c>
      <c r="L237" s="23" t="s">
        <v>771</v>
      </c>
      <c r="M237" s="25" t="s">
        <v>39</v>
      </c>
      <c r="N237" s="25" t="s">
        <v>40</v>
      </c>
      <c r="O237" s="26" t="s">
        <v>304</v>
      </c>
      <c r="P237" s="49" t="s">
        <v>73</v>
      </c>
      <c r="Q237" s="27">
        <v>2078580</v>
      </c>
      <c r="R237" s="22" t="s">
        <v>43</v>
      </c>
      <c r="S237" s="28" t="s">
        <v>355</v>
      </c>
      <c r="T237" s="29"/>
      <c r="U237" s="29"/>
      <c r="V237" s="29" t="s">
        <v>46</v>
      </c>
      <c r="W237" s="29"/>
      <c r="X237" s="29"/>
      <c r="Y237" s="30"/>
      <c r="Z237" s="23"/>
      <c r="AA237" s="35"/>
      <c r="AB237" s="36"/>
    </row>
    <row r="238" spans="1:28" s="20" customFormat="1" ht="19.899999999999999" customHeight="1">
      <c r="A238" s="44" t="s">
        <v>772</v>
      </c>
      <c r="B238" s="26" t="s">
        <v>29</v>
      </c>
      <c r="C238" s="58" t="s">
        <v>728</v>
      </c>
      <c r="D238" s="23" t="s">
        <v>443</v>
      </c>
      <c r="E238" s="23" t="s">
        <v>31</v>
      </c>
      <c r="F238" s="49" t="s">
        <v>50</v>
      </c>
      <c r="G238" s="49" t="s">
        <v>444</v>
      </c>
      <c r="H238" s="23" t="s">
        <v>696</v>
      </c>
      <c r="I238" s="23"/>
      <c r="J238" s="23" t="s">
        <v>697</v>
      </c>
      <c r="K238" s="24" t="s">
        <v>773</v>
      </c>
      <c r="L238" s="23" t="s">
        <v>771</v>
      </c>
      <c r="M238" s="25" t="s">
        <v>39</v>
      </c>
      <c r="N238" s="25" t="s">
        <v>40</v>
      </c>
      <c r="O238" s="26" t="s">
        <v>304</v>
      </c>
      <c r="P238" s="49" t="s">
        <v>73</v>
      </c>
      <c r="Q238" s="27">
        <v>6863430</v>
      </c>
      <c r="R238" s="22" t="s">
        <v>43</v>
      </c>
      <c r="S238" s="28" t="s">
        <v>355</v>
      </c>
      <c r="T238" s="29"/>
      <c r="U238" s="29"/>
      <c r="V238" s="29" t="s">
        <v>46</v>
      </c>
      <c r="W238" s="29"/>
      <c r="X238" s="29"/>
      <c r="Y238" s="30"/>
      <c r="Z238" s="23"/>
      <c r="AA238" s="35"/>
      <c r="AB238" s="36"/>
    </row>
    <row r="239" spans="1:28" s="20" customFormat="1" ht="19.899999999999999" customHeight="1">
      <c r="A239" s="44" t="s">
        <v>774</v>
      </c>
      <c r="B239" s="26" t="s">
        <v>29</v>
      </c>
      <c r="C239" s="58" t="s">
        <v>728</v>
      </c>
      <c r="D239" s="23" t="s">
        <v>443</v>
      </c>
      <c r="E239" s="23" t="s">
        <v>31</v>
      </c>
      <c r="F239" s="49" t="s">
        <v>50</v>
      </c>
      <c r="G239" s="49" t="s">
        <v>444</v>
      </c>
      <c r="H239" s="23" t="s">
        <v>696</v>
      </c>
      <c r="I239" s="23"/>
      <c r="J239" s="23" t="s">
        <v>697</v>
      </c>
      <c r="K239" s="24" t="s">
        <v>775</v>
      </c>
      <c r="L239" s="23" t="s">
        <v>771</v>
      </c>
      <c r="M239" s="25" t="s">
        <v>39</v>
      </c>
      <c r="N239" s="25" t="s">
        <v>40</v>
      </c>
      <c r="O239" s="26" t="s">
        <v>304</v>
      </c>
      <c r="P239" s="49" t="s">
        <v>73</v>
      </c>
      <c r="Q239" s="27">
        <v>9538830</v>
      </c>
      <c r="R239" s="22" t="s">
        <v>43</v>
      </c>
      <c r="S239" s="28" t="s">
        <v>355</v>
      </c>
      <c r="T239" s="29"/>
      <c r="U239" s="29"/>
      <c r="V239" s="29" t="s">
        <v>46</v>
      </c>
      <c r="W239" s="29"/>
      <c r="X239" s="29"/>
      <c r="Y239" s="30"/>
      <c r="Z239" s="23"/>
      <c r="AA239" s="35"/>
      <c r="AB239" s="36"/>
    </row>
    <row r="240" spans="1:28" s="20" customFormat="1" ht="19.899999999999999" customHeight="1">
      <c r="A240" s="44" t="s">
        <v>776</v>
      </c>
      <c r="B240" s="26" t="s">
        <v>29</v>
      </c>
      <c r="C240" s="58" t="s">
        <v>728</v>
      </c>
      <c r="D240" s="23" t="s">
        <v>443</v>
      </c>
      <c r="E240" s="23" t="s">
        <v>31</v>
      </c>
      <c r="F240" s="49" t="s">
        <v>50</v>
      </c>
      <c r="G240" s="49" t="s">
        <v>444</v>
      </c>
      <c r="H240" s="23" t="s">
        <v>696</v>
      </c>
      <c r="I240" s="23"/>
      <c r="J240" s="23" t="s">
        <v>697</v>
      </c>
      <c r="K240" s="24" t="s">
        <v>777</v>
      </c>
      <c r="L240" s="23" t="s">
        <v>771</v>
      </c>
      <c r="M240" s="25" t="s">
        <v>82</v>
      </c>
      <c r="N240" s="25" t="s">
        <v>83</v>
      </c>
      <c r="O240" s="26" t="s">
        <v>304</v>
      </c>
      <c r="P240" s="49" t="s">
        <v>73</v>
      </c>
      <c r="Q240" s="27">
        <v>24786740</v>
      </c>
      <c r="R240" s="22" t="s">
        <v>43</v>
      </c>
      <c r="S240" s="28" t="s">
        <v>355</v>
      </c>
      <c r="T240" s="29"/>
      <c r="U240" s="29"/>
      <c r="V240" s="29" t="s">
        <v>46</v>
      </c>
      <c r="W240" s="29"/>
      <c r="X240" s="29"/>
      <c r="Y240" s="30"/>
      <c r="Z240" s="23"/>
      <c r="AA240" s="35"/>
      <c r="AB240" s="36"/>
    </row>
    <row r="241" spans="1:28" s="20" customFormat="1" ht="19.899999999999999" customHeight="1">
      <c r="A241" s="44" t="s">
        <v>778</v>
      </c>
      <c r="B241" s="26" t="s">
        <v>29</v>
      </c>
      <c r="C241" s="58" t="s">
        <v>728</v>
      </c>
      <c r="D241" s="23" t="s">
        <v>443</v>
      </c>
      <c r="E241" s="23" t="s">
        <v>31</v>
      </c>
      <c r="F241" s="49" t="s">
        <v>50</v>
      </c>
      <c r="G241" s="49" t="s">
        <v>444</v>
      </c>
      <c r="H241" s="23" t="s">
        <v>696</v>
      </c>
      <c r="I241" s="23"/>
      <c r="J241" s="23" t="s">
        <v>697</v>
      </c>
      <c r="K241" s="24" t="s">
        <v>779</v>
      </c>
      <c r="L241" s="23" t="s">
        <v>771</v>
      </c>
      <c r="M241" s="25" t="s">
        <v>82</v>
      </c>
      <c r="N241" s="25" t="s">
        <v>83</v>
      </c>
      <c r="O241" s="26" t="s">
        <v>304</v>
      </c>
      <c r="P241" s="49" t="s">
        <v>73</v>
      </c>
      <c r="Q241" s="27">
        <v>34579545</v>
      </c>
      <c r="R241" s="22" t="s">
        <v>43</v>
      </c>
      <c r="S241" s="28" t="s">
        <v>355</v>
      </c>
      <c r="T241" s="29"/>
      <c r="U241" s="29"/>
      <c r="V241" s="29" t="s">
        <v>46</v>
      </c>
      <c r="W241" s="29"/>
      <c r="X241" s="29"/>
      <c r="Y241" s="30"/>
      <c r="Z241" s="23"/>
      <c r="AA241" s="35"/>
      <c r="AB241" s="36"/>
    </row>
    <row r="242" spans="1:28" s="20" customFormat="1" ht="19.899999999999999" customHeight="1">
      <c r="A242" s="44" t="s">
        <v>780</v>
      </c>
      <c r="B242" s="26" t="s">
        <v>29</v>
      </c>
      <c r="C242" s="58" t="s">
        <v>728</v>
      </c>
      <c r="D242" s="23" t="s">
        <v>443</v>
      </c>
      <c r="E242" s="23" t="s">
        <v>31</v>
      </c>
      <c r="F242" s="49" t="s">
        <v>50</v>
      </c>
      <c r="G242" s="49" t="s">
        <v>444</v>
      </c>
      <c r="H242" s="23" t="s">
        <v>696</v>
      </c>
      <c r="I242" s="23"/>
      <c r="J242" s="23" t="s">
        <v>697</v>
      </c>
      <c r="K242" s="24" t="s">
        <v>781</v>
      </c>
      <c r="L242" s="23" t="s">
        <v>782</v>
      </c>
      <c r="M242" s="25" t="s">
        <v>39</v>
      </c>
      <c r="N242" s="25" t="s">
        <v>40</v>
      </c>
      <c r="O242" s="26" t="s">
        <v>304</v>
      </c>
      <c r="P242" s="49" t="s">
        <v>73</v>
      </c>
      <c r="Q242" s="27">
        <v>527320</v>
      </c>
      <c r="R242" s="22" t="s">
        <v>43</v>
      </c>
      <c r="S242" s="28" t="s">
        <v>355</v>
      </c>
      <c r="T242" s="29"/>
      <c r="U242" s="29"/>
      <c r="V242" s="29" t="s">
        <v>46</v>
      </c>
      <c r="W242" s="29"/>
      <c r="X242" s="29"/>
      <c r="Y242" s="30"/>
      <c r="Z242" s="23"/>
      <c r="AA242" s="35"/>
      <c r="AB242" s="36"/>
    </row>
    <row r="243" spans="1:28" s="20" customFormat="1" ht="19.899999999999999" customHeight="1">
      <c r="A243" s="44" t="s">
        <v>783</v>
      </c>
      <c r="B243" s="26" t="s">
        <v>29</v>
      </c>
      <c r="C243" s="58" t="s">
        <v>728</v>
      </c>
      <c r="D243" s="23" t="s">
        <v>443</v>
      </c>
      <c r="E243" s="23" t="s">
        <v>31</v>
      </c>
      <c r="F243" s="49" t="s">
        <v>50</v>
      </c>
      <c r="G243" s="49" t="s">
        <v>444</v>
      </c>
      <c r="H243" s="23" t="s">
        <v>696</v>
      </c>
      <c r="I243" s="23"/>
      <c r="J243" s="23" t="s">
        <v>697</v>
      </c>
      <c r="K243" s="24" t="s">
        <v>784</v>
      </c>
      <c r="L243" s="23" t="s">
        <v>782</v>
      </c>
      <c r="M243" s="25" t="s">
        <v>82</v>
      </c>
      <c r="N243" s="25" t="s">
        <v>83</v>
      </c>
      <c r="O243" s="26" t="s">
        <v>304</v>
      </c>
      <c r="P243" s="49" t="s">
        <v>73</v>
      </c>
      <c r="Q243" s="27">
        <v>11715165</v>
      </c>
      <c r="R243" s="22" t="s">
        <v>43</v>
      </c>
      <c r="S243" s="28" t="s">
        <v>355</v>
      </c>
      <c r="T243" s="29"/>
      <c r="U243" s="29"/>
      <c r="V243" s="29" t="s">
        <v>46</v>
      </c>
      <c r="W243" s="29"/>
      <c r="X243" s="29"/>
      <c r="Y243" s="30"/>
      <c r="Z243" s="23"/>
      <c r="AA243" s="35"/>
      <c r="AB243" s="36"/>
    </row>
    <row r="244" spans="1:28" s="20" customFormat="1" ht="19.899999999999999" customHeight="1">
      <c r="A244" s="44" t="s">
        <v>785</v>
      </c>
      <c r="B244" s="26" t="s">
        <v>29</v>
      </c>
      <c r="C244" s="58" t="s">
        <v>728</v>
      </c>
      <c r="D244" s="23" t="s">
        <v>443</v>
      </c>
      <c r="E244" s="23" t="s">
        <v>31</v>
      </c>
      <c r="F244" s="49" t="s">
        <v>50</v>
      </c>
      <c r="G244" s="49" t="s">
        <v>444</v>
      </c>
      <c r="H244" s="23" t="s">
        <v>696</v>
      </c>
      <c r="I244" s="23"/>
      <c r="J244" s="23" t="s">
        <v>697</v>
      </c>
      <c r="K244" s="24" t="s">
        <v>786</v>
      </c>
      <c r="L244" s="23" t="s">
        <v>782</v>
      </c>
      <c r="M244" s="25" t="s">
        <v>82</v>
      </c>
      <c r="N244" s="25" t="s">
        <v>83</v>
      </c>
      <c r="O244" s="26" t="s">
        <v>304</v>
      </c>
      <c r="P244" s="49" t="s">
        <v>73</v>
      </c>
      <c r="Q244" s="27">
        <v>15393840</v>
      </c>
      <c r="R244" s="22" t="s">
        <v>43</v>
      </c>
      <c r="S244" s="28" t="s">
        <v>355</v>
      </c>
      <c r="T244" s="29"/>
      <c r="U244" s="29"/>
      <c r="V244" s="29" t="s">
        <v>46</v>
      </c>
      <c r="W244" s="29"/>
      <c r="X244" s="29"/>
      <c r="Y244" s="30"/>
      <c r="Z244" s="23"/>
      <c r="AA244" s="35"/>
      <c r="AB244" s="36"/>
    </row>
    <row r="245" spans="1:28" s="20" customFormat="1" ht="19.899999999999999" customHeight="1">
      <c r="A245" s="44" t="s">
        <v>787</v>
      </c>
      <c r="B245" s="26" t="s">
        <v>29</v>
      </c>
      <c r="C245" s="58" t="s">
        <v>728</v>
      </c>
      <c r="D245" s="23" t="s">
        <v>443</v>
      </c>
      <c r="E245" s="23" t="s">
        <v>31</v>
      </c>
      <c r="F245" s="49" t="s">
        <v>50</v>
      </c>
      <c r="G245" s="49" t="s">
        <v>444</v>
      </c>
      <c r="H245" s="23" t="s">
        <v>696</v>
      </c>
      <c r="I245" s="23"/>
      <c r="J245" s="23" t="s">
        <v>697</v>
      </c>
      <c r="K245" s="24" t="s">
        <v>788</v>
      </c>
      <c r="L245" s="23" t="s">
        <v>782</v>
      </c>
      <c r="M245" s="25" t="s">
        <v>82</v>
      </c>
      <c r="N245" s="25" t="s">
        <v>83</v>
      </c>
      <c r="O245" s="26" t="s">
        <v>304</v>
      </c>
      <c r="P245" s="49" t="s">
        <v>73</v>
      </c>
      <c r="Q245" s="27">
        <v>13685700</v>
      </c>
      <c r="R245" s="22" t="s">
        <v>43</v>
      </c>
      <c r="S245" s="28" t="s">
        <v>355</v>
      </c>
      <c r="T245" s="29"/>
      <c r="U245" s="29"/>
      <c r="V245" s="29" t="s">
        <v>46</v>
      </c>
      <c r="W245" s="29"/>
      <c r="X245" s="29"/>
      <c r="Y245" s="30"/>
      <c r="Z245" s="23"/>
      <c r="AA245" s="35"/>
      <c r="AB245" s="36"/>
    </row>
    <row r="246" spans="1:28" s="20" customFormat="1" ht="19.899999999999999" customHeight="1">
      <c r="A246" s="44" t="s">
        <v>789</v>
      </c>
      <c r="B246" s="26" t="s">
        <v>29</v>
      </c>
      <c r="C246" s="58" t="s">
        <v>728</v>
      </c>
      <c r="D246" s="23" t="s">
        <v>443</v>
      </c>
      <c r="E246" s="23" t="s">
        <v>31</v>
      </c>
      <c r="F246" s="49" t="s">
        <v>50</v>
      </c>
      <c r="G246" s="49" t="s">
        <v>444</v>
      </c>
      <c r="H246" s="23" t="s">
        <v>696</v>
      </c>
      <c r="I246" s="23"/>
      <c r="J246" s="23" t="s">
        <v>697</v>
      </c>
      <c r="K246" s="24" t="s">
        <v>790</v>
      </c>
      <c r="L246" s="23" t="s">
        <v>782</v>
      </c>
      <c r="M246" s="25" t="s">
        <v>82</v>
      </c>
      <c r="N246" s="25" t="s">
        <v>83</v>
      </c>
      <c r="O246" s="26" t="s">
        <v>304</v>
      </c>
      <c r="P246" s="49" t="s">
        <v>73</v>
      </c>
      <c r="Q246" s="27">
        <v>13742920</v>
      </c>
      <c r="R246" s="22" t="s">
        <v>43</v>
      </c>
      <c r="S246" s="28" t="s">
        <v>355</v>
      </c>
      <c r="T246" s="29"/>
      <c r="U246" s="29"/>
      <c r="V246" s="29" t="s">
        <v>46</v>
      </c>
      <c r="W246" s="29"/>
      <c r="X246" s="29"/>
      <c r="Y246" s="30"/>
      <c r="Z246" s="23"/>
      <c r="AA246" s="35"/>
      <c r="AB246" s="36"/>
    </row>
    <row r="247" spans="1:28" s="20" customFormat="1" ht="19.899999999999999" customHeight="1">
      <c r="A247" s="44" t="s">
        <v>791</v>
      </c>
      <c r="B247" s="26" t="s">
        <v>29</v>
      </c>
      <c r="C247" s="58" t="s">
        <v>728</v>
      </c>
      <c r="D247" s="23" t="s">
        <v>443</v>
      </c>
      <c r="E247" s="23" t="s">
        <v>31</v>
      </c>
      <c r="F247" s="49" t="s">
        <v>50</v>
      </c>
      <c r="G247" s="49" t="s">
        <v>444</v>
      </c>
      <c r="H247" s="23" t="s">
        <v>696</v>
      </c>
      <c r="I247" s="23"/>
      <c r="J247" s="23" t="s">
        <v>697</v>
      </c>
      <c r="K247" s="24" t="s">
        <v>792</v>
      </c>
      <c r="L247" s="23" t="s">
        <v>782</v>
      </c>
      <c r="M247" s="25" t="s">
        <v>82</v>
      </c>
      <c r="N247" s="25" t="s">
        <v>83</v>
      </c>
      <c r="O247" s="26" t="s">
        <v>304</v>
      </c>
      <c r="P247" s="49" t="s">
        <v>73</v>
      </c>
      <c r="Q247" s="27">
        <v>61740000</v>
      </c>
      <c r="R247" s="22" t="s">
        <v>43</v>
      </c>
      <c r="S247" s="28" t="s">
        <v>355</v>
      </c>
      <c r="T247" s="29"/>
      <c r="U247" s="29"/>
      <c r="V247" s="29" t="s">
        <v>46</v>
      </c>
      <c r="W247" s="29"/>
      <c r="X247" s="29"/>
      <c r="Y247" s="30"/>
      <c r="Z247" s="23"/>
      <c r="AA247" s="35"/>
      <c r="AB247" s="36"/>
    </row>
    <row r="248" spans="1:28" s="20" customFormat="1" ht="19.899999999999999" customHeight="1">
      <c r="A248" s="44" t="s">
        <v>793</v>
      </c>
      <c r="B248" s="26" t="s">
        <v>29</v>
      </c>
      <c r="C248" s="58" t="s">
        <v>728</v>
      </c>
      <c r="D248" s="23" t="s">
        <v>443</v>
      </c>
      <c r="E248" s="23" t="s">
        <v>31</v>
      </c>
      <c r="F248" s="49" t="s">
        <v>50</v>
      </c>
      <c r="G248" s="49" t="s">
        <v>444</v>
      </c>
      <c r="H248" s="23" t="s">
        <v>696</v>
      </c>
      <c r="I248" s="23"/>
      <c r="J248" s="23" t="s">
        <v>697</v>
      </c>
      <c r="K248" s="24" t="s">
        <v>794</v>
      </c>
      <c r="L248" s="23" t="s">
        <v>782</v>
      </c>
      <c r="M248" s="25" t="s">
        <v>39</v>
      </c>
      <c r="N248" s="25" t="s">
        <v>40</v>
      </c>
      <c r="O248" s="26" t="s">
        <v>304</v>
      </c>
      <c r="P248" s="49" t="s">
        <v>73</v>
      </c>
      <c r="Q248" s="27">
        <v>5145000</v>
      </c>
      <c r="R248" s="22" t="s">
        <v>43</v>
      </c>
      <c r="S248" s="28" t="s">
        <v>355</v>
      </c>
      <c r="T248" s="29"/>
      <c r="U248" s="29"/>
      <c r="V248" s="29" t="s">
        <v>46</v>
      </c>
      <c r="W248" s="29"/>
      <c r="X248" s="29"/>
      <c r="Y248" s="30"/>
      <c r="Z248" s="23"/>
      <c r="AA248" s="35"/>
      <c r="AB248" s="36"/>
    </row>
    <row r="249" spans="1:28" s="20" customFormat="1" ht="19.899999999999999" customHeight="1">
      <c r="A249" s="44" t="s">
        <v>795</v>
      </c>
      <c r="B249" s="26" t="s">
        <v>29</v>
      </c>
      <c r="C249" s="58" t="s">
        <v>728</v>
      </c>
      <c r="D249" s="23" t="s">
        <v>443</v>
      </c>
      <c r="E249" s="23" t="s">
        <v>31</v>
      </c>
      <c r="F249" s="49" t="s">
        <v>50</v>
      </c>
      <c r="G249" s="49" t="s">
        <v>444</v>
      </c>
      <c r="H249" s="23" t="s">
        <v>696</v>
      </c>
      <c r="I249" s="23"/>
      <c r="J249" s="23" t="s">
        <v>697</v>
      </c>
      <c r="K249" s="24" t="s">
        <v>796</v>
      </c>
      <c r="L249" s="23" t="s">
        <v>782</v>
      </c>
      <c r="M249" s="25" t="s">
        <v>54</v>
      </c>
      <c r="N249" s="25" t="s">
        <v>209</v>
      </c>
      <c r="O249" s="26" t="s">
        <v>304</v>
      </c>
      <c r="P249" s="49" t="s">
        <v>73</v>
      </c>
      <c r="Q249" s="27">
        <v>5968200</v>
      </c>
      <c r="R249" s="22" t="s">
        <v>43</v>
      </c>
      <c r="S249" s="28" t="s">
        <v>355</v>
      </c>
      <c r="T249" s="29"/>
      <c r="U249" s="29"/>
      <c r="V249" s="29" t="s">
        <v>46</v>
      </c>
      <c r="W249" s="29"/>
      <c r="X249" s="29"/>
      <c r="Y249" s="30"/>
      <c r="Z249" s="23"/>
      <c r="AA249" s="35"/>
      <c r="AB249" s="36"/>
    </row>
    <row r="250" spans="1:28" s="20" customFormat="1" ht="19.899999999999999" customHeight="1">
      <c r="A250" s="44" t="s">
        <v>797</v>
      </c>
      <c r="B250" s="26" t="s">
        <v>29</v>
      </c>
      <c r="C250" s="41"/>
      <c r="D250" s="21" t="s">
        <v>296</v>
      </c>
      <c r="E250" s="21" t="s">
        <v>75</v>
      </c>
      <c r="F250" s="22" t="s">
        <v>32</v>
      </c>
      <c r="G250" s="22" t="s">
        <v>798</v>
      </c>
      <c r="H250" s="21" t="s">
        <v>799</v>
      </c>
      <c r="I250" s="23" t="s">
        <v>799</v>
      </c>
      <c r="J250" s="24"/>
      <c r="K250" s="24" t="s">
        <v>800</v>
      </c>
      <c r="L250" s="23" t="s">
        <v>801</v>
      </c>
      <c r="M250" s="25" t="s">
        <v>54</v>
      </c>
      <c r="N250" s="25" t="s">
        <v>323</v>
      </c>
      <c r="O250" s="26" t="s">
        <v>802</v>
      </c>
      <c r="P250" s="49" t="s">
        <v>294</v>
      </c>
      <c r="Q250" s="27">
        <v>17265425.050000001</v>
      </c>
      <c r="R250" s="22" t="s">
        <v>43</v>
      </c>
      <c r="S250" s="28" t="s">
        <v>499</v>
      </c>
      <c r="T250" s="29" t="s">
        <v>46</v>
      </c>
      <c r="U250" s="29"/>
      <c r="V250" s="29"/>
      <c r="W250" s="29"/>
      <c r="X250" s="29"/>
      <c r="Y250" s="30"/>
      <c r="Z250" s="23"/>
      <c r="AA250" s="35"/>
      <c r="AB250" s="36"/>
    </row>
    <row r="251" spans="1:28" s="20" customFormat="1" ht="19.899999999999999" customHeight="1">
      <c r="A251" s="44" t="s">
        <v>803</v>
      </c>
      <c r="B251" s="26" t="s">
        <v>29</v>
      </c>
      <c r="C251" s="41"/>
      <c r="D251" s="21" t="s">
        <v>296</v>
      </c>
      <c r="E251" s="21" t="s">
        <v>75</v>
      </c>
      <c r="F251" s="22" t="s">
        <v>32</v>
      </c>
      <c r="G251" s="22" t="s">
        <v>798</v>
      </c>
      <c r="H251" s="21" t="s">
        <v>799</v>
      </c>
      <c r="I251" s="23" t="s">
        <v>799</v>
      </c>
      <c r="J251" s="24"/>
      <c r="K251" s="24" t="s">
        <v>804</v>
      </c>
      <c r="L251" s="23" t="s">
        <v>805</v>
      </c>
      <c r="M251" s="25" t="s">
        <v>39</v>
      </c>
      <c r="N251" s="25" t="s">
        <v>40</v>
      </c>
      <c r="O251" s="26" t="s">
        <v>802</v>
      </c>
      <c r="P251" s="49" t="s">
        <v>294</v>
      </c>
      <c r="Q251" s="27">
        <v>27288356.07</v>
      </c>
      <c r="R251" s="22" t="s">
        <v>43</v>
      </c>
      <c r="S251" s="28" t="s">
        <v>499</v>
      </c>
      <c r="T251" s="29" t="s">
        <v>46</v>
      </c>
      <c r="U251" s="29"/>
      <c r="V251" s="29"/>
      <c r="W251" s="29"/>
      <c r="X251" s="29"/>
      <c r="Y251" s="30"/>
      <c r="Z251" s="23"/>
      <c r="AA251" s="35"/>
      <c r="AB251" s="36"/>
    </row>
    <row r="252" spans="1:28" s="20" customFormat="1" ht="19.899999999999999" customHeight="1">
      <c r="A252" s="44" t="s">
        <v>806</v>
      </c>
      <c r="B252" s="26" t="s">
        <v>29</v>
      </c>
      <c r="C252" s="41"/>
      <c r="D252" s="21" t="s">
        <v>296</v>
      </c>
      <c r="E252" s="21" t="s">
        <v>31</v>
      </c>
      <c r="F252" s="22" t="s">
        <v>32</v>
      </c>
      <c r="G252" s="22" t="s">
        <v>798</v>
      </c>
      <c r="H252" s="21" t="s">
        <v>799</v>
      </c>
      <c r="I252" s="23" t="s">
        <v>799</v>
      </c>
      <c r="J252" s="24"/>
      <c r="K252" s="24" t="s">
        <v>807</v>
      </c>
      <c r="L252" s="23" t="s">
        <v>808</v>
      </c>
      <c r="M252" s="25" t="s">
        <v>39</v>
      </c>
      <c r="N252" s="25" t="s">
        <v>40</v>
      </c>
      <c r="O252" s="26" t="s">
        <v>802</v>
      </c>
      <c r="P252" s="49" t="s">
        <v>294</v>
      </c>
      <c r="Q252" s="27">
        <v>1854082.28</v>
      </c>
      <c r="R252" s="22" t="s">
        <v>43</v>
      </c>
      <c r="S252" s="28" t="s">
        <v>499</v>
      </c>
      <c r="T252" s="29" t="s">
        <v>46</v>
      </c>
      <c r="U252" s="29"/>
      <c r="V252" s="29"/>
      <c r="W252" s="29"/>
      <c r="X252" s="29"/>
      <c r="Y252" s="30"/>
      <c r="Z252" s="23"/>
      <c r="AA252" s="35"/>
      <c r="AB252" s="36"/>
    </row>
    <row r="253" spans="1:28" s="20" customFormat="1" ht="19.899999999999999" customHeight="1">
      <c r="A253" s="44" t="s">
        <v>809</v>
      </c>
      <c r="B253" s="26" t="s">
        <v>29</v>
      </c>
      <c r="C253" s="41"/>
      <c r="D253" s="21" t="s">
        <v>296</v>
      </c>
      <c r="E253" s="21" t="s">
        <v>75</v>
      </c>
      <c r="F253" s="22" t="s">
        <v>32</v>
      </c>
      <c r="G253" s="22" t="s">
        <v>798</v>
      </c>
      <c r="H253" s="21" t="s">
        <v>810</v>
      </c>
      <c r="I253" s="23" t="s">
        <v>810</v>
      </c>
      <c r="J253" s="23" t="s">
        <v>811</v>
      </c>
      <c r="K253" s="24" t="s">
        <v>812</v>
      </c>
      <c r="L253" s="23" t="s">
        <v>813</v>
      </c>
      <c r="M253" s="25" t="s">
        <v>54</v>
      </c>
      <c r="N253" s="25" t="s">
        <v>303</v>
      </c>
      <c r="O253" s="26" t="s">
        <v>802</v>
      </c>
      <c r="P253" s="49" t="s">
        <v>294</v>
      </c>
      <c r="Q253" s="27">
        <v>38101929.909999996</v>
      </c>
      <c r="R253" s="22" t="s">
        <v>43</v>
      </c>
      <c r="S253" s="28" t="s">
        <v>499</v>
      </c>
      <c r="T253" s="29" t="s">
        <v>46</v>
      </c>
      <c r="U253" s="29"/>
      <c r="V253" s="29"/>
      <c r="W253" s="29"/>
      <c r="X253" s="29"/>
      <c r="Y253" s="30"/>
      <c r="Z253" s="23"/>
      <c r="AA253" s="35"/>
      <c r="AB253" s="36"/>
    </row>
    <row r="254" spans="1:28" s="20" customFormat="1" ht="19.899999999999999" customHeight="1">
      <c r="A254" s="44" t="s">
        <v>814</v>
      </c>
      <c r="B254" s="26" t="s">
        <v>29</v>
      </c>
      <c r="C254" s="41"/>
      <c r="D254" s="21" t="s">
        <v>296</v>
      </c>
      <c r="E254" s="21" t="s">
        <v>75</v>
      </c>
      <c r="F254" s="22" t="s">
        <v>32</v>
      </c>
      <c r="G254" s="22" t="s">
        <v>798</v>
      </c>
      <c r="H254" s="21" t="s">
        <v>810</v>
      </c>
      <c r="I254" s="23" t="s">
        <v>810</v>
      </c>
      <c r="J254" s="23" t="s">
        <v>811</v>
      </c>
      <c r="K254" s="24" t="s">
        <v>815</v>
      </c>
      <c r="L254" s="23" t="s">
        <v>813</v>
      </c>
      <c r="M254" s="25" t="s">
        <v>39</v>
      </c>
      <c r="N254" s="25" t="s">
        <v>303</v>
      </c>
      <c r="O254" s="26" t="s">
        <v>802</v>
      </c>
      <c r="P254" s="49" t="s">
        <v>294</v>
      </c>
      <c r="Q254" s="27">
        <v>21102596.199999999</v>
      </c>
      <c r="R254" s="22" t="s">
        <v>43</v>
      </c>
      <c r="S254" s="28" t="s">
        <v>499</v>
      </c>
      <c r="T254" s="29" t="s">
        <v>46</v>
      </c>
      <c r="U254" s="29"/>
      <c r="V254" s="29"/>
      <c r="W254" s="29"/>
      <c r="X254" s="29"/>
      <c r="Y254" s="30"/>
      <c r="Z254" s="23"/>
      <c r="AA254" s="35"/>
      <c r="AB254" s="36"/>
    </row>
    <row r="255" spans="1:28" s="20" customFormat="1" ht="19.899999999999999" customHeight="1">
      <c r="A255" s="44" t="s">
        <v>816</v>
      </c>
      <c r="B255" s="26" t="s">
        <v>29</v>
      </c>
      <c r="C255" s="41"/>
      <c r="D255" s="21" t="s">
        <v>296</v>
      </c>
      <c r="E255" s="21" t="s">
        <v>75</v>
      </c>
      <c r="F255" s="22" t="s">
        <v>32</v>
      </c>
      <c r="G255" s="22" t="s">
        <v>798</v>
      </c>
      <c r="H255" s="21" t="s">
        <v>810</v>
      </c>
      <c r="I255" s="23" t="s">
        <v>810</v>
      </c>
      <c r="J255" s="23" t="s">
        <v>811</v>
      </c>
      <c r="K255" s="24" t="s">
        <v>817</v>
      </c>
      <c r="L255" s="23" t="s">
        <v>813</v>
      </c>
      <c r="M255" s="25" t="s">
        <v>39</v>
      </c>
      <c r="N255" s="25" t="s">
        <v>303</v>
      </c>
      <c r="O255" s="26" t="s">
        <v>802</v>
      </c>
      <c r="P255" s="49" t="s">
        <v>294</v>
      </c>
      <c r="Q255" s="27">
        <v>31604124.670000002</v>
      </c>
      <c r="R255" s="22" t="s">
        <v>43</v>
      </c>
      <c r="S255" s="28" t="s">
        <v>499</v>
      </c>
      <c r="T255" s="29" t="s">
        <v>46</v>
      </c>
      <c r="U255" s="29"/>
      <c r="V255" s="29"/>
      <c r="W255" s="29"/>
      <c r="X255" s="29"/>
      <c r="Y255" s="30"/>
      <c r="Z255" s="23"/>
      <c r="AA255" s="35"/>
      <c r="AB255" s="36"/>
    </row>
    <row r="256" spans="1:28" s="20" customFormat="1" ht="19.899999999999999" customHeight="1">
      <c r="A256" s="44" t="s">
        <v>818</v>
      </c>
      <c r="B256" s="26" t="s">
        <v>29</v>
      </c>
      <c r="C256" s="41"/>
      <c r="D256" s="21" t="s">
        <v>296</v>
      </c>
      <c r="E256" s="21" t="s">
        <v>75</v>
      </c>
      <c r="F256" s="22" t="s">
        <v>32</v>
      </c>
      <c r="G256" s="22" t="s">
        <v>798</v>
      </c>
      <c r="H256" s="21" t="s">
        <v>810</v>
      </c>
      <c r="I256" s="23" t="s">
        <v>810</v>
      </c>
      <c r="J256" s="23" t="s">
        <v>811</v>
      </c>
      <c r="K256" s="24" t="s">
        <v>819</v>
      </c>
      <c r="L256" s="23" t="s">
        <v>820</v>
      </c>
      <c r="M256" s="25" t="s">
        <v>39</v>
      </c>
      <c r="N256" s="25" t="s">
        <v>397</v>
      </c>
      <c r="O256" s="26" t="s">
        <v>802</v>
      </c>
      <c r="P256" s="49" t="s">
        <v>294</v>
      </c>
      <c r="Q256" s="27">
        <v>2000000</v>
      </c>
      <c r="R256" s="22" t="s">
        <v>43</v>
      </c>
      <c r="S256" s="28" t="s">
        <v>499</v>
      </c>
      <c r="T256" s="29" t="s">
        <v>46</v>
      </c>
      <c r="U256" s="29"/>
      <c r="V256" s="29"/>
      <c r="W256" s="29"/>
      <c r="X256" s="29"/>
      <c r="Y256" s="30"/>
      <c r="Z256" s="23"/>
      <c r="AA256" s="35"/>
      <c r="AB256" s="36"/>
    </row>
    <row r="257" spans="1:28" s="20" customFormat="1" ht="19.899999999999999" customHeight="1">
      <c r="A257" s="44" t="s">
        <v>821</v>
      </c>
      <c r="B257" s="26" t="s">
        <v>29</v>
      </c>
      <c r="C257" s="41"/>
      <c r="D257" s="21" t="s">
        <v>296</v>
      </c>
      <c r="E257" s="21" t="s">
        <v>75</v>
      </c>
      <c r="F257" s="22" t="s">
        <v>32</v>
      </c>
      <c r="G257" s="22" t="s">
        <v>798</v>
      </c>
      <c r="H257" s="21" t="s">
        <v>810</v>
      </c>
      <c r="I257" s="23" t="s">
        <v>810</v>
      </c>
      <c r="J257" s="23" t="s">
        <v>811</v>
      </c>
      <c r="K257" s="24" t="s">
        <v>822</v>
      </c>
      <c r="L257" s="23" t="s">
        <v>823</v>
      </c>
      <c r="M257" s="25" t="s">
        <v>54</v>
      </c>
      <c r="N257" s="25" t="s">
        <v>303</v>
      </c>
      <c r="O257" s="26" t="s">
        <v>802</v>
      </c>
      <c r="P257" s="49" t="s">
        <v>294</v>
      </c>
      <c r="Q257" s="27">
        <v>623503.35</v>
      </c>
      <c r="R257" s="22" t="s">
        <v>43</v>
      </c>
      <c r="S257" s="28" t="s">
        <v>499</v>
      </c>
      <c r="T257" s="29" t="s">
        <v>46</v>
      </c>
      <c r="U257" s="29"/>
      <c r="V257" s="29"/>
      <c r="W257" s="29"/>
      <c r="X257" s="29"/>
      <c r="Y257" s="30"/>
      <c r="Z257" s="23"/>
      <c r="AA257" s="35"/>
      <c r="AB257" s="36"/>
    </row>
    <row r="258" spans="1:28" s="20" customFormat="1" ht="19.899999999999999" customHeight="1">
      <c r="A258" s="44" t="s">
        <v>824</v>
      </c>
      <c r="B258" s="26" t="s">
        <v>29</v>
      </c>
      <c r="C258" s="41"/>
      <c r="D258" s="21" t="s">
        <v>296</v>
      </c>
      <c r="E258" s="21" t="s">
        <v>75</v>
      </c>
      <c r="F258" s="22" t="s">
        <v>32</v>
      </c>
      <c r="G258" s="22" t="s">
        <v>825</v>
      </c>
      <c r="H258" s="21" t="s">
        <v>826</v>
      </c>
      <c r="I258" s="23" t="s">
        <v>826</v>
      </c>
      <c r="J258" s="23"/>
      <c r="K258" s="24" t="s">
        <v>827</v>
      </c>
      <c r="L258" s="23" t="s">
        <v>828</v>
      </c>
      <c r="M258" s="25" t="s">
        <v>302</v>
      </c>
      <c r="N258" s="25" t="s">
        <v>303</v>
      </c>
      <c r="O258" s="26" t="s">
        <v>802</v>
      </c>
      <c r="P258" s="49" t="s">
        <v>294</v>
      </c>
      <c r="Q258" s="27">
        <v>4651009</v>
      </c>
      <c r="R258" s="22" t="s">
        <v>43</v>
      </c>
      <c r="S258" s="28" t="s">
        <v>499</v>
      </c>
      <c r="T258" s="29" t="s">
        <v>46</v>
      </c>
      <c r="U258" s="29"/>
      <c r="V258" s="29"/>
      <c r="W258" s="29"/>
      <c r="X258" s="29"/>
      <c r="Y258" s="30"/>
      <c r="Z258" s="23"/>
      <c r="AA258" s="35"/>
      <c r="AB258" s="36"/>
    </row>
    <row r="259" spans="1:28" s="20" customFormat="1" ht="19.899999999999999" customHeight="1">
      <c r="A259" s="44" t="s">
        <v>829</v>
      </c>
      <c r="B259" s="26" t="s">
        <v>29</v>
      </c>
      <c r="C259" s="41"/>
      <c r="D259" s="21" t="s">
        <v>296</v>
      </c>
      <c r="E259" s="21" t="s">
        <v>31</v>
      </c>
      <c r="F259" s="22" t="s">
        <v>32</v>
      </c>
      <c r="G259" s="22" t="s">
        <v>830</v>
      </c>
      <c r="H259" s="83" t="s">
        <v>831</v>
      </c>
      <c r="I259" s="46" t="s">
        <v>832</v>
      </c>
      <c r="J259" s="23"/>
      <c r="K259" s="24" t="s">
        <v>833</v>
      </c>
      <c r="L259" s="23" t="s">
        <v>834</v>
      </c>
      <c r="M259" s="25" t="s">
        <v>302</v>
      </c>
      <c r="N259" s="25" t="s">
        <v>303</v>
      </c>
      <c r="O259" s="26" t="s">
        <v>802</v>
      </c>
      <c r="P259" s="49" t="s">
        <v>294</v>
      </c>
      <c r="Q259" s="27">
        <v>11000000</v>
      </c>
      <c r="R259" s="22" t="s">
        <v>43</v>
      </c>
      <c r="S259" s="28" t="s">
        <v>499</v>
      </c>
      <c r="T259" s="29" t="s">
        <v>46</v>
      </c>
      <c r="U259" s="29"/>
      <c r="V259" s="29"/>
      <c r="W259" s="29"/>
      <c r="X259" s="29"/>
      <c r="Y259" s="30"/>
      <c r="Z259" s="23"/>
      <c r="AA259" s="35"/>
      <c r="AB259" s="36"/>
    </row>
    <row r="260" spans="1:28" s="20" customFormat="1" ht="19.899999999999999" customHeight="1">
      <c r="A260" s="44" t="s">
        <v>835</v>
      </c>
      <c r="B260" s="26" t="s">
        <v>29</v>
      </c>
      <c r="C260" s="41"/>
      <c r="D260" s="21" t="s">
        <v>296</v>
      </c>
      <c r="E260" s="21" t="s">
        <v>75</v>
      </c>
      <c r="F260" s="22" t="s">
        <v>32</v>
      </c>
      <c r="G260" s="22" t="s">
        <v>444</v>
      </c>
      <c r="H260" s="83" t="s">
        <v>836</v>
      </c>
      <c r="I260" s="46" t="s">
        <v>836</v>
      </c>
      <c r="J260" s="23"/>
      <c r="K260" s="24" t="s">
        <v>837</v>
      </c>
      <c r="L260" s="23" t="s">
        <v>838</v>
      </c>
      <c r="M260" s="25" t="s">
        <v>39</v>
      </c>
      <c r="N260" s="25" t="s">
        <v>397</v>
      </c>
      <c r="O260" s="26" t="s">
        <v>802</v>
      </c>
      <c r="P260" s="49" t="s">
        <v>64</v>
      </c>
      <c r="Q260" s="27">
        <v>5000000</v>
      </c>
      <c r="R260" s="22" t="s">
        <v>43</v>
      </c>
      <c r="S260" s="28" t="s">
        <v>499</v>
      </c>
      <c r="T260" s="29" t="s">
        <v>46</v>
      </c>
      <c r="U260" s="29"/>
      <c r="V260" s="29"/>
      <c r="W260" s="29"/>
      <c r="X260" s="29"/>
      <c r="Y260" s="30"/>
      <c r="Z260" s="23"/>
      <c r="AA260" s="35"/>
      <c r="AB260" s="36"/>
    </row>
    <row r="261" spans="1:28" s="20" customFormat="1" ht="19.899999999999999" customHeight="1">
      <c r="A261" s="44" t="s">
        <v>839</v>
      </c>
      <c r="B261" s="26" t="s">
        <v>29</v>
      </c>
      <c r="C261" s="53"/>
      <c r="D261" s="23" t="s">
        <v>296</v>
      </c>
      <c r="E261" s="23" t="s">
        <v>75</v>
      </c>
      <c r="F261" s="49" t="s">
        <v>32</v>
      </c>
      <c r="G261" s="49" t="s">
        <v>444</v>
      </c>
      <c r="H261" s="46" t="s">
        <v>836</v>
      </c>
      <c r="I261" s="46" t="s">
        <v>836</v>
      </c>
      <c r="J261" s="23"/>
      <c r="K261" s="24" t="s">
        <v>840</v>
      </c>
      <c r="L261" s="23" t="s">
        <v>841</v>
      </c>
      <c r="M261" s="26" t="s">
        <v>82</v>
      </c>
      <c r="N261" s="26" t="s">
        <v>83</v>
      </c>
      <c r="O261" s="26" t="s">
        <v>802</v>
      </c>
      <c r="P261" s="49" t="s">
        <v>73</v>
      </c>
      <c r="Q261" s="27">
        <v>1000000</v>
      </c>
      <c r="R261" s="49" t="s">
        <v>43</v>
      </c>
      <c r="S261" s="54" t="s">
        <v>499</v>
      </c>
      <c r="T261" s="55" t="s">
        <v>46</v>
      </c>
      <c r="U261" s="55"/>
      <c r="V261" s="55"/>
      <c r="W261" s="55"/>
      <c r="X261" s="55"/>
      <c r="Y261" s="30"/>
      <c r="Z261" s="23"/>
      <c r="AA261" s="35"/>
      <c r="AB261" s="36"/>
    </row>
    <row r="262" spans="1:28" s="20" customFormat="1" ht="19.899999999999999" customHeight="1">
      <c r="A262" s="44" t="s">
        <v>842</v>
      </c>
      <c r="B262" s="26" t="s">
        <v>29</v>
      </c>
      <c r="C262" s="53"/>
      <c r="D262" s="23" t="s">
        <v>296</v>
      </c>
      <c r="E262" s="23" t="s">
        <v>75</v>
      </c>
      <c r="F262" s="49" t="s">
        <v>32</v>
      </c>
      <c r="G262" s="49" t="s">
        <v>444</v>
      </c>
      <c r="H262" s="46" t="s">
        <v>836</v>
      </c>
      <c r="I262" s="46" t="s">
        <v>836</v>
      </c>
      <c r="J262" s="23"/>
      <c r="K262" s="24" t="s">
        <v>843</v>
      </c>
      <c r="L262" s="23" t="s">
        <v>844</v>
      </c>
      <c r="M262" s="26" t="s">
        <v>54</v>
      </c>
      <c r="N262" s="26" t="s">
        <v>323</v>
      </c>
      <c r="O262" s="26" t="s">
        <v>802</v>
      </c>
      <c r="P262" s="49" t="s">
        <v>73</v>
      </c>
      <c r="Q262" s="27">
        <v>1900000</v>
      </c>
      <c r="R262" s="49" t="s">
        <v>43</v>
      </c>
      <c r="S262" s="54" t="s">
        <v>499</v>
      </c>
      <c r="T262" s="55" t="s">
        <v>46</v>
      </c>
      <c r="U262" s="55"/>
      <c r="V262" s="55"/>
      <c r="W262" s="55"/>
      <c r="X262" s="55"/>
      <c r="Y262" s="30"/>
      <c r="Z262" s="23" t="s">
        <v>845</v>
      </c>
      <c r="AA262" s="35"/>
      <c r="AB262" s="36"/>
    </row>
    <row r="263" spans="1:28" s="20" customFormat="1" ht="19.899999999999999" customHeight="1">
      <c r="A263" s="44" t="s">
        <v>846</v>
      </c>
      <c r="B263" s="26" t="s">
        <v>29</v>
      </c>
      <c r="C263" s="53"/>
      <c r="D263" s="23" t="s">
        <v>296</v>
      </c>
      <c r="E263" s="23" t="s">
        <v>75</v>
      </c>
      <c r="F263" s="49" t="s">
        <v>32</v>
      </c>
      <c r="G263" s="49" t="s">
        <v>847</v>
      </c>
      <c r="H263" s="46" t="s">
        <v>847</v>
      </c>
      <c r="I263" s="82"/>
      <c r="J263" s="23"/>
      <c r="K263" s="24" t="s">
        <v>848</v>
      </c>
      <c r="L263" s="23" t="s">
        <v>849</v>
      </c>
      <c r="M263" s="26" t="s">
        <v>302</v>
      </c>
      <c r="N263" s="26" t="s">
        <v>303</v>
      </c>
      <c r="O263" s="26" t="s">
        <v>802</v>
      </c>
      <c r="P263" s="49" t="s">
        <v>73</v>
      </c>
      <c r="Q263" s="27">
        <v>7000000</v>
      </c>
      <c r="R263" s="49" t="s">
        <v>43</v>
      </c>
      <c r="S263" s="54" t="s">
        <v>499</v>
      </c>
      <c r="T263" s="55" t="s">
        <v>46</v>
      </c>
      <c r="U263" s="55"/>
      <c r="V263" s="55"/>
      <c r="W263" s="55"/>
      <c r="X263" s="55"/>
      <c r="Y263" s="30"/>
      <c r="Z263" s="23" t="s">
        <v>850</v>
      </c>
      <c r="AA263" s="35"/>
      <c r="AB263" s="36"/>
    </row>
    <row r="264" spans="1:28" s="20" customFormat="1" ht="19.899999999999999" customHeight="1">
      <c r="A264" s="44" t="s">
        <v>851</v>
      </c>
      <c r="B264" s="26" t="s">
        <v>29</v>
      </c>
      <c r="C264" s="41"/>
      <c r="D264" s="21" t="s">
        <v>296</v>
      </c>
      <c r="E264" s="21" t="s">
        <v>75</v>
      </c>
      <c r="F264" s="22" t="s">
        <v>32</v>
      </c>
      <c r="G264" s="22" t="s">
        <v>444</v>
      </c>
      <c r="H264" s="83" t="s">
        <v>836</v>
      </c>
      <c r="I264" s="82"/>
      <c r="J264" s="24"/>
      <c r="K264" s="24" t="s">
        <v>852</v>
      </c>
      <c r="L264" s="23" t="s">
        <v>853</v>
      </c>
      <c r="M264" s="25" t="s">
        <v>54</v>
      </c>
      <c r="N264" s="25" t="s">
        <v>303</v>
      </c>
      <c r="O264" s="26" t="s">
        <v>802</v>
      </c>
      <c r="P264" s="49" t="s">
        <v>64</v>
      </c>
      <c r="Q264" s="27">
        <v>4000000</v>
      </c>
      <c r="R264" s="22" t="s">
        <v>43</v>
      </c>
      <c r="S264" s="28" t="s">
        <v>499</v>
      </c>
      <c r="T264" s="29" t="s">
        <v>46</v>
      </c>
      <c r="U264" s="29"/>
      <c r="V264" s="29"/>
      <c r="W264" s="29"/>
      <c r="X264" s="29"/>
      <c r="Y264" s="30"/>
      <c r="Z264" s="23"/>
      <c r="AA264" s="35"/>
      <c r="AB264" s="36"/>
    </row>
    <row r="265" spans="1:28" s="20" customFormat="1" ht="19.899999999999999" customHeight="1">
      <c r="A265" s="44" t="s">
        <v>854</v>
      </c>
      <c r="B265" s="26" t="s">
        <v>29</v>
      </c>
      <c r="C265" s="41"/>
      <c r="D265" s="21" t="s">
        <v>492</v>
      </c>
      <c r="E265" s="21" t="s">
        <v>31</v>
      </c>
      <c r="F265" s="22" t="s">
        <v>50</v>
      </c>
      <c r="G265" s="22" t="s">
        <v>33</v>
      </c>
      <c r="H265" s="21" t="s">
        <v>855</v>
      </c>
      <c r="I265" s="23"/>
      <c r="J265" s="24" t="s">
        <v>856</v>
      </c>
      <c r="K265" s="51"/>
      <c r="L265" s="23" t="s">
        <v>857</v>
      </c>
      <c r="M265" s="25" t="s">
        <v>302</v>
      </c>
      <c r="N265" s="25" t="s">
        <v>303</v>
      </c>
      <c r="O265" s="26" t="s">
        <v>858</v>
      </c>
      <c r="P265" s="49" t="s">
        <v>294</v>
      </c>
      <c r="Q265" s="27">
        <v>1000000000</v>
      </c>
      <c r="R265" s="22" t="s">
        <v>43</v>
      </c>
      <c r="S265" s="28"/>
      <c r="T265" s="29" t="s">
        <v>46</v>
      </c>
      <c r="U265" s="29" t="s">
        <v>46</v>
      </c>
      <c r="V265" s="29"/>
      <c r="W265" s="29"/>
      <c r="X265" s="29"/>
      <c r="Y265" s="30"/>
      <c r="Z265" s="23"/>
      <c r="AA265" s="35"/>
      <c r="AB265" s="36"/>
    </row>
    <row r="266" spans="1:28" s="20" customFormat="1" ht="19.899999999999999" customHeight="1">
      <c r="A266" s="44" t="s">
        <v>859</v>
      </c>
      <c r="B266" s="26" t="s">
        <v>29</v>
      </c>
      <c r="C266" s="41"/>
      <c r="D266" s="21" t="s">
        <v>492</v>
      </c>
      <c r="E266" s="21" t="s">
        <v>31</v>
      </c>
      <c r="F266" s="22" t="s">
        <v>50</v>
      </c>
      <c r="G266" s="22" t="s">
        <v>33</v>
      </c>
      <c r="H266" s="21" t="s">
        <v>855</v>
      </c>
      <c r="I266" s="23"/>
      <c r="J266" s="24" t="s">
        <v>860</v>
      </c>
      <c r="K266" s="51"/>
      <c r="L266" s="23"/>
      <c r="M266" s="25" t="s">
        <v>302</v>
      </c>
      <c r="N266" s="25" t="s">
        <v>303</v>
      </c>
      <c r="O266" s="26" t="s">
        <v>858</v>
      </c>
      <c r="P266" s="49" t="s">
        <v>294</v>
      </c>
      <c r="Q266" s="27">
        <v>350000000</v>
      </c>
      <c r="R266" s="22" t="s">
        <v>43</v>
      </c>
      <c r="S266" s="28"/>
      <c r="T266" s="29" t="s">
        <v>46</v>
      </c>
      <c r="U266" s="29" t="s">
        <v>46</v>
      </c>
      <c r="V266" s="29"/>
      <c r="W266" s="29"/>
      <c r="X266" s="29"/>
      <c r="Y266" s="30"/>
      <c r="Z266" s="23"/>
      <c r="AA266" s="35"/>
      <c r="AB266" s="36"/>
    </row>
    <row r="267" spans="1:28" s="20" customFormat="1" ht="19.899999999999999" customHeight="1">
      <c r="A267" s="44" t="s">
        <v>861</v>
      </c>
      <c r="B267" s="26" t="s">
        <v>29</v>
      </c>
      <c r="C267" s="41"/>
      <c r="D267" s="21" t="s">
        <v>492</v>
      </c>
      <c r="E267" s="21" t="s">
        <v>31</v>
      </c>
      <c r="F267" s="22" t="s">
        <v>50</v>
      </c>
      <c r="G267" s="22" t="s">
        <v>33</v>
      </c>
      <c r="H267" s="21" t="s">
        <v>855</v>
      </c>
      <c r="I267" s="23"/>
      <c r="J267" s="24" t="s">
        <v>862</v>
      </c>
      <c r="K267" s="51"/>
      <c r="L267" s="23" t="s">
        <v>863</v>
      </c>
      <c r="M267" s="25" t="s">
        <v>302</v>
      </c>
      <c r="N267" s="25" t="s">
        <v>303</v>
      </c>
      <c r="O267" s="26" t="s">
        <v>858</v>
      </c>
      <c r="P267" s="49" t="s">
        <v>294</v>
      </c>
      <c r="Q267" s="27">
        <v>800000000</v>
      </c>
      <c r="R267" s="22" t="s">
        <v>43</v>
      </c>
      <c r="S267" s="28"/>
      <c r="T267" s="29" t="s">
        <v>46</v>
      </c>
      <c r="U267" s="29" t="s">
        <v>46</v>
      </c>
      <c r="V267" s="29"/>
      <c r="W267" s="29"/>
      <c r="X267" s="29"/>
      <c r="Y267" s="30"/>
      <c r="Z267" s="23"/>
      <c r="AA267" s="35"/>
      <c r="AB267" s="36"/>
    </row>
    <row r="268" spans="1:28" s="20" customFormat="1" ht="19.899999999999999" customHeight="1">
      <c r="A268" s="44" t="s">
        <v>864</v>
      </c>
      <c r="B268" s="26" t="s">
        <v>29</v>
      </c>
      <c r="C268" s="41"/>
      <c r="D268" s="21" t="s">
        <v>492</v>
      </c>
      <c r="E268" s="21" t="s">
        <v>89</v>
      </c>
      <c r="F268" s="22" t="s">
        <v>50</v>
      </c>
      <c r="G268" s="22" t="s">
        <v>33</v>
      </c>
      <c r="H268" s="21" t="s">
        <v>855</v>
      </c>
      <c r="I268" s="23"/>
      <c r="J268" s="24" t="s">
        <v>865</v>
      </c>
      <c r="K268" s="51"/>
      <c r="L268" s="23" t="s">
        <v>866</v>
      </c>
      <c r="M268" s="25" t="s">
        <v>302</v>
      </c>
      <c r="N268" s="25" t="s">
        <v>303</v>
      </c>
      <c r="O268" s="26" t="s">
        <v>858</v>
      </c>
      <c r="P268" s="49" t="s">
        <v>294</v>
      </c>
      <c r="Q268" s="56">
        <f>700000000-23000000</f>
        <v>677000000</v>
      </c>
      <c r="R268" s="22" t="s">
        <v>43</v>
      </c>
      <c r="S268" s="28"/>
      <c r="T268" s="29" t="s">
        <v>46</v>
      </c>
      <c r="U268" s="29" t="s">
        <v>46</v>
      </c>
      <c r="V268" s="29"/>
      <c r="W268" s="29"/>
      <c r="X268" s="29"/>
      <c r="Y268" s="30"/>
      <c r="Z268" s="23"/>
      <c r="AA268" s="35"/>
      <c r="AB268" s="36"/>
    </row>
    <row r="269" spans="1:28" s="20" customFormat="1" ht="19.899999999999999" customHeight="1">
      <c r="A269" s="44" t="s">
        <v>867</v>
      </c>
      <c r="B269" s="26" t="s">
        <v>29</v>
      </c>
      <c r="C269" s="41"/>
      <c r="D269" s="21" t="s">
        <v>492</v>
      </c>
      <c r="E269" s="21" t="s">
        <v>89</v>
      </c>
      <c r="F269" s="22" t="s">
        <v>50</v>
      </c>
      <c r="G269" s="22" t="s">
        <v>33</v>
      </c>
      <c r="H269" s="21" t="s">
        <v>855</v>
      </c>
      <c r="I269" s="23"/>
      <c r="J269" s="24" t="s">
        <v>868</v>
      </c>
      <c r="K269" s="51"/>
      <c r="L269" s="23" t="s">
        <v>869</v>
      </c>
      <c r="M269" s="25" t="s">
        <v>302</v>
      </c>
      <c r="N269" s="25" t="s">
        <v>303</v>
      </c>
      <c r="O269" s="26" t="s">
        <v>858</v>
      </c>
      <c r="P269" s="49" t="s">
        <v>294</v>
      </c>
      <c r="Q269" s="27">
        <v>300000000</v>
      </c>
      <c r="R269" s="22" t="s">
        <v>43</v>
      </c>
      <c r="S269" s="28"/>
      <c r="T269" s="29" t="s">
        <v>46</v>
      </c>
      <c r="U269" s="29" t="s">
        <v>46</v>
      </c>
      <c r="V269" s="29"/>
      <c r="W269" s="29"/>
      <c r="X269" s="29"/>
      <c r="Y269" s="30"/>
      <c r="Z269" s="23"/>
      <c r="AA269" s="35"/>
      <c r="AB269" s="36"/>
    </row>
    <row r="270" spans="1:28" s="20" customFormat="1" ht="19.899999999999999" customHeight="1">
      <c r="A270" s="44" t="s">
        <v>870</v>
      </c>
      <c r="B270" s="26" t="s">
        <v>29</v>
      </c>
      <c r="C270" s="41"/>
      <c r="D270" s="21" t="s">
        <v>492</v>
      </c>
      <c r="E270" s="21" t="s">
        <v>31</v>
      </c>
      <c r="F270" s="22" t="s">
        <v>50</v>
      </c>
      <c r="G270" s="22" t="s">
        <v>33</v>
      </c>
      <c r="H270" s="21" t="s">
        <v>855</v>
      </c>
      <c r="I270" s="23"/>
      <c r="J270" s="24" t="s">
        <v>871</v>
      </c>
      <c r="K270" s="51"/>
      <c r="L270" s="23" t="s">
        <v>872</v>
      </c>
      <c r="M270" s="25" t="s">
        <v>302</v>
      </c>
      <c r="N270" s="25" t="s">
        <v>303</v>
      </c>
      <c r="O270" s="26" t="s">
        <v>858</v>
      </c>
      <c r="P270" s="49" t="s">
        <v>294</v>
      </c>
      <c r="Q270" s="27">
        <v>350000000</v>
      </c>
      <c r="R270" s="22" t="s">
        <v>43</v>
      </c>
      <c r="S270" s="28"/>
      <c r="T270" s="29" t="s">
        <v>46</v>
      </c>
      <c r="U270" s="29" t="s">
        <v>46</v>
      </c>
      <c r="V270" s="29"/>
      <c r="W270" s="29"/>
      <c r="X270" s="29"/>
      <c r="Y270" s="30"/>
      <c r="Z270" s="23"/>
      <c r="AA270" s="35"/>
      <c r="AB270" s="36"/>
    </row>
    <row r="271" spans="1:28" s="20" customFormat="1" ht="19.899999999999999" customHeight="1">
      <c r="A271" s="44" t="s">
        <v>873</v>
      </c>
      <c r="B271" s="26" t="s">
        <v>29</v>
      </c>
      <c r="C271" s="41"/>
      <c r="D271" s="21" t="s">
        <v>492</v>
      </c>
      <c r="E271" s="21" t="s">
        <v>31</v>
      </c>
      <c r="F271" s="22" t="s">
        <v>50</v>
      </c>
      <c r="G271" s="22" t="s">
        <v>33</v>
      </c>
      <c r="H271" s="21" t="s">
        <v>855</v>
      </c>
      <c r="I271" s="23"/>
      <c r="J271" s="24" t="s">
        <v>874</v>
      </c>
      <c r="K271" s="51"/>
      <c r="L271" s="23" t="s">
        <v>875</v>
      </c>
      <c r="M271" s="25" t="s">
        <v>302</v>
      </c>
      <c r="N271" s="25" t="s">
        <v>303</v>
      </c>
      <c r="O271" s="26" t="s">
        <v>858</v>
      </c>
      <c r="P271" s="49" t="s">
        <v>294</v>
      </c>
      <c r="Q271" s="27">
        <v>300000000</v>
      </c>
      <c r="R271" s="22" t="s">
        <v>43</v>
      </c>
      <c r="S271" s="28"/>
      <c r="T271" s="29" t="s">
        <v>46</v>
      </c>
      <c r="U271" s="29" t="s">
        <v>46</v>
      </c>
      <c r="V271" s="29"/>
      <c r="W271" s="29"/>
      <c r="X271" s="29"/>
      <c r="Y271" s="30"/>
      <c r="Z271" s="23"/>
      <c r="AA271" s="35"/>
      <c r="AB271" s="36"/>
    </row>
    <row r="272" spans="1:28" s="20" customFormat="1" ht="19.899999999999999" customHeight="1">
      <c r="A272" s="44" t="s">
        <v>876</v>
      </c>
      <c r="B272" s="26" t="s">
        <v>29</v>
      </c>
      <c r="C272" s="41"/>
      <c r="D272" s="21" t="s">
        <v>492</v>
      </c>
      <c r="E272" s="21" t="s">
        <v>156</v>
      </c>
      <c r="F272" s="22" t="s">
        <v>50</v>
      </c>
      <c r="G272" s="22" t="s">
        <v>33</v>
      </c>
      <c r="H272" s="21" t="s">
        <v>855</v>
      </c>
      <c r="I272" s="23"/>
      <c r="J272" s="24" t="s">
        <v>877</v>
      </c>
      <c r="K272" s="51"/>
      <c r="L272" s="23" t="s">
        <v>878</v>
      </c>
      <c r="M272" s="25" t="s">
        <v>302</v>
      </c>
      <c r="N272" s="25" t="s">
        <v>303</v>
      </c>
      <c r="O272" s="26" t="s">
        <v>858</v>
      </c>
      <c r="P272" s="49" t="s">
        <v>294</v>
      </c>
      <c r="Q272" s="27">
        <v>100000000</v>
      </c>
      <c r="R272" s="22" t="s">
        <v>43</v>
      </c>
      <c r="S272" s="28"/>
      <c r="T272" s="29" t="s">
        <v>46</v>
      </c>
      <c r="U272" s="29" t="s">
        <v>46</v>
      </c>
      <c r="V272" s="29"/>
      <c r="W272" s="29"/>
      <c r="X272" s="29"/>
      <c r="Y272" s="30"/>
      <c r="Z272" s="23"/>
      <c r="AA272" s="35"/>
      <c r="AB272" s="36"/>
    </row>
    <row r="273" spans="1:28" s="20" customFormat="1" ht="19.899999999999999" customHeight="1">
      <c r="A273" s="44" t="s">
        <v>879</v>
      </c>
      <c r="B273" s="26" t="s">
        <v>29</v>
      </c>
      <c r="C273" s="41"/>
      <c r="D273" s="21" t="s">
        <v>492</v>
      </c>
      <c r="E273" s="21" t="s">
        <v>31</v>
      </c>
      <c r="F273" s="22" t="s">
        <v>50</v>
      </c>
      <c r="G273" s="22" t="s">
        <v>33</v>
      </c>
      <c r="H273" s="21" t="s">
        <v>855</v>
      </c>
      <c r="I273" s="23"/>
      <c r="J273" s="24" t="s">
        <v>880</v>
      </c>
      <c r="K273" s="51"/>
      <c r="L273" s="23" t="s">
        <v>881</v>
      </c>
      <c r="M273" s="25" t="s">
        <v>302</v>
      </c>
      <c r="N273" s="25" t="s">
        <v>303</v>
      </c>
      <c r="O273" s="26" t="s">
        <v>858</v>
      </c>
      <c r="P273" s="49" t="s">
        <v>294</v>
      </c>
      <c r="Q273" s="56">
        <v>300000000</v>
      </c>
      <c r="R273" s="22" t="s">
        <v>43</v>
      </c>
      <c r="S273" s="28"/>
      <c r="T273" s="29" t="s">
        <v>46</v>
      </c>
      <c r="U273" s="29" t="s">
        <v>46</v>
      </c>
      <c r="V273" s="29"/>
      <c r="W273" s="29"/>
      <c r="X273" s="29"/>
      <c r="Y273" s="30"/>
      <c r="Z273" s="23"/>
      <c r="AA273" s="35"/>
      <c r="AB273" s="36"/>
    </row>
    <row r="274" spans="1:28" s="20" customFormat="1" ht="19.899999999999999" customHeight="1">
      <c r="A274" s="44" t="s">
        <v>882</v>
      </c>
      <c r="B274" s="26" t="s">
        <v>29</v>
      </c>
      <c r="C274" s="41"/>
      <c r="D274" s="21" t="s">
        <v>492</v>
      </c>
      <c r="E274" s="21" t="s">
        <v>31</v>
      </c>
      <c r="F274" s="22" t="s">
        <v>50</v>
      </c>
      <c r="G274" s="22" t="s">
        <v>33</v>
      </c>
      <c r="H274" s="21" t="s">
        <v>855</v>
      </c>
      <c r="I274" s="23"/>
      <c r="J274" s="24" t="s">
        <v>883</v>
      </c>
      <c r="K274" s="51"/>
      <c r="L274" s="23"/>
      <c r="M274" s="25" t="s">
        <v>302</v>
      </c>
      <c r="N274" s="25" t="s">
        <v>303</v>
      </c>
      <c r="O274" s="26" t="s">
        <v>858</v>
      </c>
      <c r="P274" s="49" t="s">
        <v>294</v>
      </c>
      <c r="Q274" s="56">
        <f>300000000-47900000</f>
        <v>252100000</v>
      </c>
      <c r="R274" s="22" t="s">
        <v>43</v>
      </c>
      <c r="S274" s="28"/>
      <c r="T274" s="29" t="s">
        <v>46</v>
      </c>
      <c r="U274" s="29" t="s">
        <v>46</v>
      </c>
      <c r="V274" s="29"/>
      <c r="W274" s="29"/>
      <c r="X274" s="29"/>
      <c r="Y274" s="30"/>
      <c r="Z274" s="23"/>
      <c r="AA274" s="35"/>
      <c r="AB274" s="36"/>
    </row>
    <row r="275" spans="1:28" s="20" customFormat="1" ht="19.899999999999999" customHeight="1">
      <c r="A275" s="44" t="s">
        <v>884</v>
      </c>
      <c r="B275" s="26" t="s">
        <v>29</v>
      </c>
      <c r="C275" s="58" t="s">
        <v>885</v>
      </c>
      <c r="D275" s="23" t="s">
        <v>492</v>
      </c>
      <c r="E275" s="23" t="s">
        <v>31</v>
      </c>
      <c r="F275" s="49" t="s">
        <v>32</v>
      </c>
      <c r="G275" s="22" t="s">
        <v>33</v>
      </c>
      <c r="H275" s="23" t="s">
        <v>855</v>
      </c>
      <c r="I275" s="23"/>
      <c r="J275" s="23" t="s">
        <v>883</v>
      </c>
      <c r="K275" s="51" t="s">
        <v>886</v>
      </c>
      <c r="L275" s="23" t="s">
        <v>887</v>
      </c>
      <c r="M275" s="25" t="s">
        <v>82</v>
      </c>
      <c r="N275" s="25" t="s">
        <v>83</v>
      </c>
      <c r="O275" s="26" t="s">
        <v>63</v>
      </c>
      <c r="P275" s="49" t="s">
        <v>73</v>
      </c>
      <c r="Q275" s="27">
        <v>1400000</v>
      </c>
      <c r="R275" s="22" t="s">
        <v>43</v>
      </c>
      <c r="S275" s="28" t="s">
        <v>608</v>
      </c>
      <c r="T275" s="29"/>
      <c r="U275" s="29"/>
      <c r="V275" s="29" t="s">
        <v>46</v>
      </c>
      <c r="W275" s="29"/>
      <c r="X275" s="29"/>
      <c r="Y275" s="30"/>
      <c r="Z275" s="23"/>
      <c r="AA275" s="35"/>
      <c r="AB275" s="36"/>
    </row>
    <row r="276" spans="1:28" s="20" customFormat="1" ht="19.899999999999999" customHeight="1">
      <c r="A276" s="44" t="s">
        <v>888</v>
      </c>
      <c r="B276" s="26" t="s">
        <v>29</v>
      </c>
      <c r="C276" s="58" t="s">
        <v>885</v>
      </c>
      <c r="D276" s="23" t="s">
        <v>492</v>
      </c>
      <c r="E276" s="23" t="s">
        <v>31</v>
      </c>
      <c r="F276" s="49" t="s">
        <v>32</v>
      </c>
      <c r="G276" s="22" t="s">
        <v>33</v>
      </c>
      <c r="H276" s="23" t="s">
        <v>855</v>
      </c>
      <c r="I276" s="23"/>
      <c r="J276" s="23" t="s">
        <v>883</v>
      </c>
      <c r="K276" s="51" t="s">
        <v>889</v>
      </c>
      <c r="L276" s="23" t="s">
        <v>890</v>
      </c>
      <c r="M276" s="25" t="s">
        <v>82</v>
      </c>
      <c r="N276" s="25" t="s">
        <v>83</v>
      </c>
      <c r="O276" s="26" t="s">
        <v>63</v>
      </c>
      <c r="P276" s="49" t="s">
        <v>73</v>
      </c>
      <c r="Q276" s="27">
        <v>1800000</v>
      </c>
      <c r="R276" s="22" t="s">
        <v>43</v>
      </c>
      <c r="S276" s="28" t="s">
        <v>608</v>
      </c>
      <c r="T276" s="29"/>
      <c r="U276" s="29"/>
      <c r="V276" s="29" t="s">
        <v>46</v>
      </c>
      <c r="W276" s="29"/>
      <c r="X276" s="29"/>
      <c r="Y276" s="30"/>
      <c r="Z276" s="23"/>
      <c r="AA276" s="35"/>
      <c r="AB276" s="36"/>
    </row>
    <row r="277" spans="1:28" s="20" customFormat="1" ht="19.899999999999999" customHeight="1">
      <c r="A277" s="44" t="s">
        <v>891</v>
      </c>
      <c r="B277" s="26" t="s">
        <v>29</v>
      </c>
      <c r="C277" s="58" t="s">
        <v>885</v>
      </c>
      <c r="D277" s="23" t="s">
        <v>492</v>
      </c>
      <c r="E277" s="23" t="s">
        <v>31</v>
      </c>
      <c r="F277" s="49" t="s">
        <v>32</v>
      </c>
      <c r="G277" s="22" t="s">
        <v>33</v>
      </c>
      <c r="H277" s="23" t="s">
        <v>855</v>
      </c>
      <c r="I277" s="23"/>
      <c r="J277" s="23" t="s">
        <v>883</v>
      </c>
      <c r="K277" s="51" t="s">
        <v>892</v>
      </c>
      <c r="L277" s="23" t="s">
        <v>893</v>
      </c>
      <c r="M277" s="25" t="s">
        <v>82</v>
      </c>
      <c r="N277" s="25" t="s">
        <v>83</v>
      </c>
      <c r="O277" s="26" t="s">
        <v>63</v>
      </c>
      <c r="P277" s="49" t="s">
        <v>73</v>
      </c>
      <c r="Q277" s="27">
        <v>1400000</v>
      </c>
      <c r="R277" s="22" t="s">
        <v>43</v>
      </c>
      <c r="S277" s="28" t="s">
        <v>608</v>
      </c>
      <c r="T277" s="29"/>
      <c r="U277" s="29"/>
      <c r="V277" s="29" t="s">
        <v>46</v>
      </c>
      <c r="W277" s="29"/>
      <c r="X277" s="29"/>
      <c r="Y277" s="30"/>
      <c r="Z277" s="23"/>
      <c r="AA277" s="35"/>
      <c r="AB277" s="36"/>
    </row>
    <row r="278" spans="1:28" s="20" customFormat="1" ht="19.899999999999999" customHeight="1">
      <c r="A278" s="44" t="s">
        <v>894</v>
      </c>
      <c r="B278" s="26" t="s">
        <v>29</v>
      </c>
      <c r="C278" s="58" t="s">
        <v>885</v>
      </c>
      <c r="D278" s="23" t="s">
        <v>492</v>
      </c>
      <c r="E278" s="23" t="s">
        <v>31</v>
      </c>
      <c r="F278" s="49" t="s">
        <v>32</v>
      </c>
      <c r="G278" s="22" t="s">
        <v>33</v>
      </c>
      <c r="H278" s="23" t="s">
        <v>855</v>
      </c>
      <c r="I278" s="23"/>
      <c r="J278" s="23" t="s">
        <v>883</v>
      </c>
      <c r="K278" s="51" t="s">
        <v>895</v>
      </c>
      <c r="L278" s="23" t="s">
        <v>896</v>
      </c>
      <c r="M278" s="25" t="s">
        <v>82</v>
      </c>
      <c r="N278" s="25" t="s">
        <v>83</v>
      </c>
      <c r="O278" s="26" t="s">
        <v>63</v>
      </c>
      <c r="P278" s="49" t="s">
        <v>73</v>
      </c>
      <c r="Q278" s="27">
        <v>5300000</v>
      </c>
      <c r="R278" s="22" t="s">
        <v>43</v>
      </c>
      <c r="S278" s="28" t="s">
        <v>608</v>
      </c>
      <c r="T278" s="29"/>
      <c r="U278" s="29"/>
      <c r="V278" s="29" t="s">
        <v>46</v>
      </c>
      <c r="W278" s="29"/>
      <c r="X278" s="29"/>
      <c r="Y278" s="30"/>
      <c r="Z278" s="23"/>
      <c r="AA278" s="35"/>
      <c r="AB278" s="36"/>
    </row>
    <row r="279" spans="1:28" s="20" customFormat="1" ht="19.899999999999999" customHeight="1">
      <c r="A279" s="44" t="s">
        <v>897</v>
      </c>
      <c r="B279" s="26" t="s">
        <v>29</v>
      </c>
      <c r="C279" s="58" t="s">
        <v>885</v>
      </c>
      <c r="D279" s="23" t="s">
        <v>492</v>
      </c>
      <c r="E279" s="23" t="s">
        <v>31</v>
      </c>
      <c r="F279" s="49" t="s">
        <v>32</v>
      </c>
      <c r="G279" s="22" t="s">
        <v>33</v>
      </c>
      <c r="H279" s="23" t="s">
        <v>855</v>
      </c>
      <c r="I279" s="23"/>
      <c r="J279" s="23" t="s">
        <v>883</v>
      </c>
      <c r="K279" s="51" t="s">
        <v>898</v>
      </c>
      <c r="L279" s="23" t="s">
        <v>899</v>
      </c>
      <c r="M279" s="25" t="s">
        <v>82</v>
      </c>
      <c r="N279" s="25" t="s">
        <v>83</v>
      </c>
      <c r="O279" s="26" t="s">
        <v>63</v>
      </c>
      <c r="P279" s="49" t="s">
        <v>73</v>
      </c>
      <c r="Q279" s="27">
        <v>4100000</v>
      </c>
      <c r="R279" s="22" t="s">
        <v>43</v>
      </c>
      <c r="S279" s="28" t="s">
        <v>608</v>
      </c>
      <c r="T279" s="29"/>
      <c r="U279" s="29"/>
      <c r="V279" s="29" t="s">
        <v>46</v>
      </c>
      <c r="W279" s="29"/>
      <c r="X279" s="29"/>
      <c r="Y279" s="30"/>
      <c r="Z279" s="23"/>
      <c r="AA279" s="35"/>
      <c r="AB279" s="36"/>
    </row>
    <row r="280" spans="1:28" s="20" customFormat="1" ht="19.899999999999999" customHeight="1">
      <c r="A280" s="44" t="s">
        <v>900</v>
      </c>
      <c r="B280" s="26" t="s">
        <v>29</v>
      </c>
      <c r="C280" s="58" t="s">
        <v>885</v>
      </c>
      <c r="D280" s="23" t="s">
        <v>492</v>
      </c>
      <c r="E280" s="23" t="s">
        <v>31</v>
      </c>
      <c r="F280" s="49" t="s">
        <v>32</v>
      </c>
      <c r="G280" s="22" t="s">
        <v>33</v>
      </c>
      <c r="H280" s="23" t="s">
        <v>855</v>
      </c>
      <c r="I280" s="23"/>
      <c r="J280" s="23" t="s">
        <v>883</v>
      </c>
      <c r="K280" s="51" t="s">
        <v>901</v>
      </c>
      <c r="L280" s="23" t="s">
        <v>902</v>
      </c>
      <c r="M280" s="25" t="s">
        <v>82</v>
      </c>
      <c r="N280" s="25" t="s">
        <v>83</v>
      </c>
      <c r="O280" s="26" t="s">
        <v>63</v>
      </c>
      <c r="P280" s="49" t="s">
        <v>73</v>
      </c>
      <c r="Q280" s="27">
        <v>2500000</v>
      </c>
      <c r="R280" s="22" t="s">
        <v>43</v>
      </c>
      <c r="S280" s="28" t="s">
        <v>608</v>
      </c>
      <c r="T280" s="29"/>
      <c r="U280" s="29"/>
      <c r="V280" s="29" t="s">
        <v>46</v>
      </c>
      <c r="W280" s="29"/>
      <c r="X280" s="29"/>
      <c r="Y280" s="30"/>
      <c r="Z280" s="23"/>
      <c r="AA280" s="35"/>
      <c r="AB280" s="36"/>
    </row>
    <row r="281" spans="1:28" s="20" customFormat="1" ht="19.899999999999999" customHeight="1">
      <c r="A281" s="44" t="s">
        <v>903</v>
      </c>
      <c r="B281" s="26" t="s">
        <v>29</v>
      </c>
      <c r="C281" s="58" t="s">
        <v>885</v>
      </c>
      <c r="D281" s="23" t="s">
        <v>492</v>
      </c>
      <c r="E281" s="23" t="s">
        <v>31</v>
      </c>
      <c r="F281" s="49" t="s">
        <v>32</v>
      </c>
      <c r="G281" s="22" t="s">
        <v>33</v>
      </c>
      <c r="H281" s="23" t="s">
        <v>855</v>
      </c>
      <c r="I281" s="23"/>
      <c r="J281" s="23" t="s">
        <v>883</v>
      </c>
      <c r="K281" s="51" t="s">
        <v>904</v>
      </c>
      <c r="L281" s="23" t="s">
        <v>905</v>
      </c>
      <c r="M281" s="25" t="s">
        <v>82</v>
      </c>
      <c r="N281" s="25" t="s">
        <v>83</v>
      </c>
      <c r="O281" s="26" t="s">
        <v>63</v>
      </c>
      <c r="P281" s="49" t="s">
        <v>73</v>
      </c>
      <c r="Q281" s="27">
        <v>10000000</v>
      </c>
      <c r="R281" s="22" t="s">
        <v>43</v>
      </c>
      <c r="S281" s="28" t="s">
        <v>608</v>
      </c>
      <c r="T281" s="29"/>
      <c r="U281" s="29"/>
      <c r="V281" s="29" t="s">
        <v>46</v>
      </c>
      <c r="W281" s="29"/>
      <c r="X281" s="29"/>
      <c r="Y281" s="30"/>
      <c r="Z281" s="23"/>
      <c r="AA281" s="35"/>
      <c r="AB281" s="36"/>
    </row>
    <row r="282" spans="1:28" s="20" customFormat="1" ht="19.899999999999999" customHeight="1">
      <c r="A282" s="44" t="s">
        <v>906</v>
      </c>
      <c r="B282" s="26" t="s">
        <v>29</v>
      </c>
      <c r="C282" s="58" t="s">
        <v>885</v>
      </c>
      <c r="D282" s="23" t="s">
        <v>492</v>
      </c>
      <c r="E282" s="23" t="s">
        <v>31</v>
      </c>
      <c r="F282" s="49" t="s">
        <v>32</v>
      </c>
      <c r="G282" s="22" t="s">
        <v>33</v>
      </c>
      <c r="H282" s="23" t="s">
        <v>855</v>
      </c>
      <c r="I282" s="23"/>
      <c r="J282" s="23" t="s">
        <v>883</v>
      </c>
      <c r="K282" s="51" t="s">
        <v>907</v>
      </c>
      <c r="L282" s="23" t="s">
        <v>908</v>
      </c>
      <c r="M282" s="25" t="s">
        <v>82</v>
      </c>
      <c r="N282" s="25" t="s">
        <v>316</v>
      </c>
      <c r="O282" s="26" t="s">
        <v>63</v>
      </c>
      <c r="P282" s="49" t="s">
        <v>73</v>
      </c>
      <c r="Q282" s="27">
        <v>10800000</v>
      </c>
      <c r="R282" s="22" t="s">
        <v>43</v>
      </c>
      <c r="S282" s="28" t="s">
        <v>608</v>
      </c>
      <c r="T282" s="29"/>
      <c r="U282" s="29"/>
      <c r="V282" s="29" t="s">
        <v>46</v>
      </c>
      <c r="W282" s="29"/>
      <c r="X282" s="29"/>
      <c r="Y282" s="30"/>
      <c r="Z282" s="23"/>
      <c r="AA282" s="35"/>
      <c r="AB282" s="36"/>
    </row>
    <row r="283" spans="1:28" s="20" customFormat="1" ht="19.899999999999999" customHeight="1">
      <c r="A283" s="44" t="s">
        <v>909</v>
      </c>
      <c r="B283" s="26" t="s">
        <v>29</v>
      </c>
      <c r="C283" s="58" t="s">
        <v>885</v>
      </c>
      <c r="D283" s="23" t="s">
        <v>492</v>
      </c>
      <c r="E283" s="23" t="s">
        <v>31</v>
      </c>
      <c r="F283" s="49" t="s">
        <v>32</v>
      </c>
      <c r="G283" s="22" t="s">
        <v>33</v>
      </c>
      <c r="H283" s="23" t="s">
        <v>855</v>
      </c>
      <c r="I283" s="23"/>
      <c r="J283" s="23" t="s">
        <v>883</v>
      </c>
      <c r="K283" s="51" t="s">
        <v>910</v>
      </c>
      <c r="L283" s="23" t="s">
        <v>911</v>
      </c>
      <c r="M283" s="25" t="s">
        <v>82</v>
      </c>
      <c r="N283" s="25" t="s">
        <v>316</v>
      </c>
      <c r="O283" s="26" t="s">
        <v>63</v>
      </c>
      <c r="P283" s="49" t="s">
        <v>73</v>
      </c>
      <c r="Q283" s="27">
        <v>7560000</v>
      </c>
      <c r="R283" s="22" t="s">
        <v>43</v>
      </c>
      <c r="S283" s="28" t="s">
        <v>608</v>
      </c>
      <c r="T283" s="29"/>
      <c r="U283" s="29"/>
      <c r="V283" s="29" t="s">
        <v>46</v>
      </c>
      <c r="W283" s="29"/>
      <c r="X283" s="29"/>
      <c r="Y283" s="30"/>
      <c r="Z283" s="23"/>
      <c r="AA283" s="35"/>
      <c r="AB283" s="36"/>
    </row>
    <row r="284" spans="1:28" s="20" customFormat="1" ht="19.899999999999999" customHeight="1">
      <c r="A284" s="44" t="s">
        <v>912</v>
      </c>
      <c r="B284" s="26" t="s">
        <v>29</v>
      </c>
      <c r="C284" s="58" t="s">
        <v>885</v>
      </c>
      <c r="D284" s="23" t="s">
        <v>492</v>
      </c>
      <c r="E284" s="23" t="s">
        <v>31</v>
      </c>
      <c r="F284" s="49" t="s">
        <v>32</v>
      </c>
      <c r="G284" s="22" t="s">
        <v>33</v>
      </c>
      <c r="H284" s="23" t="s">
        <v>855</v>
      </c>
      <c r="I284" s="23"/>
      <c r="J284" s="23" t="s">
        <v>883</v>
      </c>
      <c r="K284" s="51" t="s">
        <v>913</v>
      </c>
      <c r="L284" s="23" t="s">
        <v>914</v>
      </c>
      <c r="M284" s="25" t="s">
        <v>82</v>
      </c>
      <c r="N284" s="25" t="s">
        <v>316</v>
      </c>
      <c r="O284" s="26" t="s">
        <v>63</v>
      </c>
      <c r="P284" s="49" t="s">
        <v>73</v>
      </c>
      <c r="Q284" s="27">
        <v>3000000</v>
      </c>
      <c r="R284" s="22" t="s">
        <v>43</v>
      </c>
      <c r="S284" s="28" t="s">
        <v>608</v>
      </c>
      <c r="T284" s="29"/>
      <c r="U284" s="29"/>
      <c r="V284" s="29" t="s">
        <v>46</v>
      </c>
      <c r="W284" s="29"/>
      <c r="X284" s="29"/>
      <c r="Y284" s="30"/>
      <c r="Z284" s="23"/>
      <c r="AA284" s="35"/>
      <c r="AB284" s="36"/>
    </row>
    <row r="285" spans="1:28" s="20" customFormat="1" ht="19.899999999999999" customHeight="1">
      <c r="A285" s="44" t="s">
        <v>915</v>
      </c>
      <c r="B285" s="26" t="s">
        <v>29</v>
      </c>
      <c r="C285" s="58" t="s">
        <v>916</v>
      </c>
      <c r="D285" s="23" t="s">
        <v>492</v>
      </c>
      <c r="E285" s="23" t="s">
        <v>31</v>
      </c>
      <c r="F285" s="49" t="s">
        <v>32</v>
      </c>
      <c r="G285" s="22" t="s">
        <v>33</v>
      </c>
      <c r="H285" s="23" t="s">
        <v>855</v>
      </c>
      <c r="I285" s="23"/>
      <c r="J285" s="23" t="s">
        <v>865</v>
      </c>
      <c r="K285" s="51" t="s">
        <v>917</v>
      </c>
      <c r="L285" s="23" t="s">
        <v>918</v>
      </c>
      <c r="M285" s="25" t="s">
        <v>82</v>
      </c>
      <c r="N285" s="25" t="s">
        <v>83</v>
      </c>
      <c r="O285" s="26" t="s">
        <v>63</v>
      </c>
      <c r="P285" s="49" t="s">
        <v>73</v>
      </c>
      <c r="Q285" s="27">
        <v>2000000</v>
      </c>
      <c r="R285" s="22" t="s">
        <v>43</v>
      </c>
      <c r="S285" s="28" t="s">
        <v>608</v>
      </c>
      <c r="T285" s="29"/>
      <c r="U285" s="29"/>
      <c r="V285" s="29" t="s">
        <v>46</v>
      </c>
      <c r="W285" s="29"/>
      <c r="X285" s="29"/>
      <c r="Y285" s="30"/>
      <c r="Z285" s="23"/>
      <c r="AA285" s="35"/>
      <c r="AB285" s="36"/>
    </row>
    <row r="286" spans="1:28" s="20" customFormat="1" ht="19.899999999999999" customHeight="1">
      <c r="A286" s="44" t="s">
        <v>919</v>
      </c>
      <c r="B286" s="26" t="s">
        <v>29</v>
      </c>
      <c r="C286" s="58" t="s">
        <v>916</v>
      </c>
      <c r="D286" s="23" t="s">
        <v>492</v>
      </c>
      <c r="E286" s="23" t="s">
        <v>31</v>
      </c>
      <c r="F286" s="49" t="s">
        <v>32</v>
      </c>
      <c r="G286" s="22" t="s">
        <v>33</v>
      </c>
      <c r="H286" s="23" t="s">
        <v>855</v>
      </c>
      <c r="I286" s="23"/>
      <c r="J286" s="23" t="s">
        <v>865</v>
      </c>
      <c r="K286" s="51" t="s">
        <v>920</v>
      </c>
      <c r="L286" s="23" t="s">
        <v>921</v>
      </c>
      <c r="M286" s="25" t="s">
        <v>82</v>
      </c>
      <c r="N286" s="25" t="s">
        <v>83</v>
      </c>
      <c r="O286" s="26" t="s">
        <v>63</v>
      </c>
      <c r="P286" s="49" t="s">
        <v>73</v>
      </c>
      <c r="Q286" s="27">
        <v>8000000</v>
      </c>
      <c r="R286" s="22" t="s">
        <v>43</v>
      </c>
      <c r="S286" s="28" t="s">
        <v>608</v>
      </c>
      <c r="T286" s="29"/>
      <c r="U286" s="29"/>
      <c r="V286" s="29" t="s">
        <v>46</v>
      </c>
      <c r="W286" s="29"/>
      <c r="X286" s="29"/>
      <c r="Y286" s="30"/>
      <c r="Z286" s="23"/>
      <c r="AA286" s="35"/>
      <c r="AB286" s="36"/>
    </row>
    <row r="287" spans="1:28" s="20" customFormat="1" ht="19.899999999999999" customHeight="1">
      <c r="A287" s="44" t="s">
        <v>922</v>
      </c>
      <c r="B287" s="26" t="s">
        <v>29</v>
      </c>
      <c r="C287" s="58" t="s">
        <v>916</v>
      </c>
      <c r="D287" s="23" t="s">
        <v>492</v>
      </c>
      <c r="E287" s="23" t="s">
        <v>31</v>
      </c>
      <c r="F287" s="49" t="s">
        <v>32</v>
      </c>
      <c r="G287" s="22" t="s">
        <v>33</v>
      </c>
      <c r="H287" s="23" t="s">
        <v>855</v>
      </c>
      <c r="I287" s="23"/>
      <c r="J287" s="23" t="s">
        <v>865</v>
      </c>
      <c r="K287" s="51" t="s">
        <v>923</v>
      </c>
      <c r="L287" s="23" t="s">
        <v>924</v>
      </c>
      <c r="M287" s="25" t="s">
        <v>82</v>
      </c>
      <c r="N287" s="25" t="s">
        <v>83</v>
      </c>
      <c r="O287" s="26" t="s">
        <v>63</v>
      </c>
      <c r="P287" s="49" t="s">
        <v>73</v>
      </c>
      <c r="Q287" s="27">
        <v>8000000</v>
      </c>
      <c r="R287" s="22" t="s">
        <v>43</v>
      </c>
      <c r="S287" s="28" t="s">
        <v>608</v>
      </c>
      <c r="T287" s="29"/>
      <c r="U287" s="29"/>
      <c r="V287" s="29" t="s">
        <v>46</v>
      </c>
      <c r="W287" s="29"/>
      <c r="X287" s="29"/>
      <c r="Y287" s="30"/>
      <c r="Z287" s="23"/>
      <c r="AA287" s="35"/>
      <c r="AB287" s="36"/>
    </row>
    <row r="288" spans="1:28" s="20" customFormat="1" ht="19.899999999999999" customHeight="1">
      <c r="A288" s="44" t="s">
        <v>925</v>
      </c>
      <c r="B288" s="26" t="s">
        <v>29</v>
      </c>
      <c r="C288" s="58" t="str">
        <f>A288</f>
        <v>R35</v>
      </c>
      <c r="D288" s="23" t="s">
        <v>492</v>
      </c>
      <c r="E288" s="23" t="s">
        <v>31</v>
      </c>
      <c r="F288" s="49" t="s">
        <v>32</v>
      </c>
      <c r="G288" s="22" t="s">
        <v>33</v>
      </c>
      <c r="H288" s="23" t="s">
        <v>855</v>
      </c>
      <c r="I288" s="23"/>
      <c r="J288" s="23" t="s">
        <v>868</v>
      </c>
      <c r="K288" s="51" t="s">
        <v>926</v>
      </c>
      <c r="L288" s="23" t="s">
        <v>927</v>
      </c>
      <c r="M288" s="25" t="s">
        <v>82</v>
      </c>
      <c r="N288" s="25" t="s">
        <v>316</v>
      </c>
      <c r="O288" s="26" t="s">
        <v>63</v>
      </c>
      <c r="P288" s="49" t="s">
        <v>73</v>
      </c>
      <c r="Q288" s="27">
        <v>1200000</v>
      </c>
      <c r="R288" s="22" t="s">
        <v>43</v>
      </c>
      <c r="S288" s="28" t="s">
        <v>608</v>
      </c>
      <c r="T288" s="29"/>
      <c r="U288" s="29"/>
      <c r="V288" s="29" t="s">
        <v>46</v>
      </c>
      <c r="W288" s="29"/>
      <c r="X288" s="29"/>
      <c r="Y288" s="30"/>
      <c r="Z288" s="23"/>
      <c r="AA288" s="35"/>
      <c r="AB288" s="36"/>
    </row>
    <row r="289" spans="1:28" s="20" customFormat="1" ht="19.899999999999999" customHeight="1">
      <c r="A289" s="44" t="s">
        <v>928</v>
      </c>
      <c r="B289" s="26" t="s">
        <v>29</v>
      </c>
      <c r="C289" s="58" t="s">
        <v>916</v>
      </c>
      <c r="D289" s="23" t="s">
        <v>492</v>
      </c>
      <c r="E289" s="23" t="s">
        <v>31</v>
      </c>
      <c r="F289" s="49" t="s">
        <v>32</v>
      </c>
      <c r="G289" s="22" t="s">
        <v>33</v>
      </c>
      <c r="H289" s="23" t="s">
        <v>855</v>
      </c>
      <c r="I289" s="23"/>
      <c r="J289" s="23" t="s">
        <v>865</v>
      </c>
      <c r="K289" s="51" t="s">
        <v>929</v>
      </c>
      <c r="L289" s="23" t="s">
        <v>930</v>
      </c>
      <c r="M289" s="25" t="s">
        <v>82</v>
      </c>
      <c r="N289" s="25" t="s">
        <v>316</v>
      </c>
      <c r="O289" s="26" t="s">
        <v>63</v>
      </c>
      <c r="P289" s="49" t="s">
        <v>73</v>
      </c>
      <c r="Q289" s="27">
        <v>5000000</v>
      </c>
      <c r="R289" s="22" t="s">
        <v>43</v>
      </c>
      <c r="S289" s="28" t="s">
        <v>608</v>
      </c>
      <c r="T289" s="29"/>
      <c r="U289" s="29"/>
      <c r="V289" s="29" t="s">
        <v>46</v>
      </c>
      <c r="W289" s="29"/>
      <c r="X289" s="29"/>
      <c r="Y289" s="30"/>
      <c r="Z289" s="23"/>
      <c r="AA289" s="35"/>
      <c r="AB289" s="36"/>
    </row>
    <row r="290" spans="1:28" s="20" customFormat="1" ht="19.899999999999999" customHeight="1">
      <c r="A290" s="44" t="s">
        <v>931</v>
      </c>
      <c r="B290" s="26" t="s">
        <v>29</v>
      </c>
      <c r="C290" s="58" t="str">
        <f>A290</f>
        <v>R37</v>
      </c>
      <c r="D290" s="23" t="s">
        <v>492</v>
      </c>
      <c r="E290" s="23" t="s">
        <v>31</v>
      </c>
      <c r="F290" s="49" t="s">
        <v>32</v>
      </c>
      <c r="G290" s="22" t="s">
        <v>33</v>
      </c>
      <c r="H290" s="23" t="s">
        <v>855</v>
      </c>
      <c r="I290" s="23"/>
      <c r="J290" s="23" t="s">
        <v>880</v>
      </c>
      <c r="K290" s="51" t="s">
        <v>932</v>
      </c>
      <c r="L290" s="23"/>
      <c r="M290" s="25" t="s">
        <v>39</v>
      </c>
      <c r="N290" s="25" t="s">
        <v>40</v>
      </c>
      <c r="O290" s="26" t="s">
        <v>437</v>
      </c>
      <c r="P290" s="49" t="s">
        <v>42</v>
      </c>
      <c r="Q290" s="27">
        <v>346000000</v>
      </c>
      <c r="R290" s="22" t="s">
        <v>43</v>
      </c>
      <c r="S290" s="28" t="s">
        <v>608</v>
      </c>
      <c r="T290" s="29"/>
      <c r="U290" s="29"/>
      <c r="V290" s="29" t="s">
        <v>46</v>
      </c>
      <c r="W290" s="29"/>
      <c r="X290" s="29"/>
      <c r="Y290" s="30"/>
      <c r="Z290" s="23"/>
      <c r="AA290" s="35"/>
      <c r="AB290" s="36"/>
    </row>
    <row r="291" spans="1:28" s="20" customFormat="1" ht="19.899999999999999" customHeight="1">
      <c r="A291" s="44" t="s">
        <v>933</v>
      </c>
      <c r="B291" s="26" t="s">
        <v>29</v>
      </c>
      <c r="C291" s="41"/>
      <c r="D291" s="21" t="s">
        <v>296</v>
      </c>
      <c r="E291" s="21" t="s">
        <v>31</v>
      </c>
      <c r="F291" s="22" t="s">
        <v>32</v>
      </c>
      <c r="G291" s="22" t="s">
        <v>33</v>
      </c>
      <c r="H291" s="21" t="s">
        <v>934</v>
      </c>
      <c r="I291" s="23" t="s">
        <v>934</v>
      </c>
      <c r="J291" s="23" t="s">
        <v>935</v>
      </c>
      <c r="K291" s="24" t="s">
        <v>936</v>
      </c>
      <c r="L291" s="23" t="s">
        <v>937</v>
      </c>
      <c r="M291" s="25" t="s">
        <v>938</v>
      </c>
      <c r="N291" s="25" t="s">
        <v>369</v>
      </c>
      <c r="O291" s="26" t="s">
        <v>939</v>
      </c>
      <c r="P291" s="49" t="s">
        <v>64</v>
      </c>
      <c r="Q291" s="27">
        <v>300000</v>
      </c>
      <c r="R291" s="22" t="s">
        <v>43</v>
      </c>
      <c r="S291" s="28" t="s">
        <v>608</v>
      </c>
      <c r="T291" s="29"/>
      <c r="U291" s="29"/>
      <c r="V291" s="29" t="s">
        <v>46</v>
      </c>
      <c r="W291" s="29"/>
      <c r="X291" s="29"/>
      <c r="Y291" s="30"/>
      <c r="Z291" s="23"/>
      <c r="AA291" s="35"/>
      <c r="AB291" s="36"/>
    </row>
    <row r="292" spans="1:28" s="20" customFormat="1" ht="19.899999999999999" customHeight="1">
      <c r="A292" s="44" t="s">
        <v>940</v>
      </c>
      <c r="B292" s="26" t="s">
        <v>29</v>
      </c>
      <c r="C292" s="41"/>
      <c r="D292" s="21" t="s">
        <v>296</v>
      </c>
      <c r="E292" s="21" t="s">
        <v>75</v>
      </c>
      <c r="F292" s="22" t="s">
        <v>32</v>
      </c>
      <c r="G292" s="22" t="s">
        <v>33</v>
      </c>
      <c r="H292" s="21" t="s">
        <v>934</v>
      </c>
      <c r="I292" s="23" t="s">
        <v>934</v>
      </c>
      <c r="J292" s="23" t="s">
        <v>941</v>
      </c>
      <c r="K292" s="24" t="s">
        <v>942</v>
      </c>
      <c r="L292" s="23" t="s">
        <v>943</v>
      </c>
      <c r="M292" s="25" t="s">
        <v>39</v>
      </c>
      <c r="N292" s="25" t="s">
        <v>40</v>
      </c>
      <c r="O292" s="26" t="s">
        <v>939</v>
      </c>
      <c r="P292" s="49" t="s">
        <v>73</v>
      </c>
      <c r="Q292" s="27">
        <v>1000000</v>
      </c>
      <c r="R292" s="22" t="s">
        <v>43</v>
      </c>
      <c r="S292" s="28" t="s">
        <v>608</v>
      </c>
      <c r="T292" s="29"/>
      <c r="U292" s="29"/>
      <c r="V292" s="29" t="s">
        <v>46</v>
      </c>
      <c r="W292" s="29"/>
      <c r="X292" s="29"/>
      <c r="Y292" s="30"/>
      <c r="Z292" s="23"/>
      <c r="AA292" s="35"/>
      <c r="AB292" s="36"/>
    </row>
    <row r="293" spans="1:28" s="20" customFormat="1" ht="19.899999999999999" customHeight="1">
      <c r="A293" s="44" t="s">
        <v>944</v>
      </c>
      <c r="B293" s="26" t="s">
        <v>29</v>
      </c>
      <c r="C293" s="41"/>
      <c r="D293" s="21" t="s">
        <v>296</v>
      </c>
      <c r="E293" s="21" t="s">
        <v>31</v>
      </c>
      <c r="F293" s="22" t="s">
        <v>32</v>
      </c>
      <c r="G293" s="22" t="s">
        <v>33</v>
      </c>
      <c r="H293" s="21" t="s">
        <v>934</v>
      </c>
      <c r="I293" s="23" t="s">
        <v>934</v>
      </c>
      <c r="J293" s="23" t="s">
        <v>945</v>
      </c>
      <c r="K293" s="24" t="s">
        <v>946</v>
      </c>
      <c r="L293" s="23" t="s">
        <v>946</v>
      </c>
      <c r="M293" s="25" t="s">
        <v>39</v>
      </c>
      <c r="N293" s="25" t="s">
        <v>40</v>
      </c>
      <c r="O293" s="26" t="s">
        <v>939</v>
      </c>
      <c r="P293" s="49" t="s">
        <v>64</v>
      </c>
      <c r="Q293" s="27">
        <v>500000</v>
      </c>
      <c r="R293" s="22" t="s">
        <v>43</v>
      </c>
      <c r="S293" s="28" t="s">
        <v>608</v>
      </c>
      <c r="T293" s="29"/>
      <c r="U293" s="29"/>
      <c r="V293" s="29" t="s">
        <v>46</v>
      </c>
      <c r="W293" s="29"/>
      <c r="X293" s="29"/>
      <c r="Y293" s="30"/>
      <c r="Z293" s="23"/>
      <c r="AA293" s="35"/>
      <c r="AB293" s="36"/>
    </row>
    <row r="294" spans="1:28" s="20" customFormat="1" ht="19.899999999999999" customHeight="1">
      <c r="A294" s="44" t="s">
        <v>947</v>
      </c>
      <c r="B294" s="26" t="s">
        <v>29</v>
      </c>
      <c r="C294" s="41"/>
      <c r="D294" s="21" t="s">
        <v>296</v>
      </c>
      <c r="E294" s="21" t="s">
        <v>31</v>
      </c>
      <c r="F294" s="22" t="s">
        <v>32</v>
      </c>
      <c r="G294" s="22" t="s">
        <v>33</v>
      </c>
      <c r="H294" s="21" t="s">
        <v>934</v>
      </c>
      <c r="I294" s="23" t="s">
        <v>934</v>
      </c>
      <c r="J294" s="23" t="s">
        <v>945</v>
      </c>
      <c r="K294" s="24" t="s">
        <v>948</v>
      </c>
      <c r="L294" s="23" t="s">
        <v>948</v>
      </c>
      <c r="M294" s="25" t="s">
        <v>39</v>
      </c>
      <c r="N294" s="25" t="s">
        <v>40</v>
      </c>
      <c r="O294" s="26" t="s">
        <v>939</v>
      </c>
      <c r="P294" s="49" t="s">
        <v>73</v>
      </c>
      <c r="Q294" s="27">
        <v>300000</v>
      </c>
      <c r="R294" s="22" t="s">
        <v>43</v>
      </c>
      <c r="S294" s="28" t="s">
        <v>608</v>
      </c>
      <c r="T294" s="29"/>
      <c r="U294" s="29"/>
      <c r="V294" s="29" t="s">
        <v>46</v>
      </c>
      <c r="W294" s="29"/>
      <c r="X294" s="29"/>
      <c r="Y294" s="30"/>
      <c r="Z294" s="23"/>
      <c r="AA294" s="35"/>
      <c r="AB294" s="36"/>
    </row>
    <row r="295" spans="1:28" s="20" customFormat="1" ht="19.899999999999999" customHeight="1">
      <c r="A295" s="44" t="s">
        <v>949</v>
      </c>
      <c r="B295" s="26" t="s">
        <v>29</v>
      </c>
      <c r="C295" s="41"/>
      <c r="D295" s="21" t="s">
        <v>296</v>
      </c>
      <c r="E295" s="21" t="s">
        <v>31</v>
      </c>
      <c r="F295" s="22" t="s">
        <v>32</v>
      </c>
      <c r="G295" s="22" t="s">
        <v>33</v>
      </c>
      <c r="H295" s="21" t="s">
        <v>934</v>
      </c>
      <c r="I295" s="23" t="s">
        <v>934</v>
      </c>
      <c r="J295" s="23" t="s">
        <v>945</v>
      </c>
      <c r="K295" s="24" t="s">
        <v>950</v>
      </c>
      <c r="L295" s="23" t="s">
        <v>950</v>
      </c>
      <c r="M295" s="25" t="s">
        <v>39</v>
      </c>
      <c r="N295" s="25" t="s">
        <v>40</v>
      </c>
      <c r="O295" s="26" t="s">
        <v>939</v>
      </c>
      <c r="P295" s="49" t="s">
        <v>73</v>
      </c>
      <c r="Q295" s="27">
        <v>150000</v>
      </c>
      <c r="R295" s="22" t="s">
        <v>43</v>
      </c>
      <c r="S295" s="28" t="s">
        <v>608</v>
      </c>
      <c r="T295" s="29"/>
      <c r="U295" s="29"/>
      <c r="V295" s="29" t="s">
        <v>46</v>
      </c>
      <c r="W295" s="29"/>
      <c r="X295" s="29"/>
      <c r="Y295" s="30"/>
      <c r="Z295" s="23"/>
      <c r="AA295" s="35"/>
      <c r="AB295" s="36"/>
    </row>
    <row r="296" spans="1:28" s="20" customFormat="1" ht="19.899999999999999" customHeight="1">
      <c r="A296" s="44" t="s">
        <v>951</v>
      </c>
      <c r="B296" s="26" t="s">
        <v>29</v>
      </c>
      <c r="C296" s="41"/>
      <c r="D296" s="21" t="s">
        <v>296</v>
      </c>
      <c r="E296" s="21" t="s">
        <v>31</v>
      </c>
      <c r="F296" s="22" t="s">
        <v>32</v>
      </c>
      <c r="G296" s="22" t="s">
        <v>33</v>
      </c>
      <c r="H296" s="21" t="s">
        <v>934</v>
      </c>
      <c r="I296" s="23" t="s">
        <v>934</v>
      </c>
      <c r="J296" s="23" t="s">
        <v>945</v>
      </c>
      <c r="K296" s="24" t="s">
        <v>952</v>
      </c>
      <c r="L296" s="23" t="s">
        <v>952</v>
      </c>
      <c r="M296" s="25" t="s">
        <v>54</v>
      </c>
      <c r="N296" s="25" t="s">
        <v>55</v>
      </c>
      <c r="O296" s="26" t="s">
        <v>939</v>
      </c>
      <c r="P296" s="49" t="s">
        <v>64</v>
      </c>
      <c r="Q296" s="27">
        <v>2000000</v>
      </c>
      <c r="R296" s="22" t="s">
        <v>43</v>
      </c>
      <c r="S296" s="28" t="s">
        <v>608</v>
      </c>
      <c r="T296" s="29"/>
      <c r="U296" s="29"/>
      <c r="V296" s="29" t="s">
        <v>46</v>
      </c>
      <c r="W296" s="29"/>
      <c r="X296" s="29"/>
      <c r="Y296" s="30"/>
      <c r="Z296" s="23"/>
      <c r="AA296" s="35"/>
      <c r="AB296" s="36"/>
    </row>
    <row r="297" spans="1:28" s="20" customFormat="1" ht="19.899999999999999" customHeight="1">
      <c r="A297" s="44" t="s">
        <v>953</v>
      </c>
      <c r="B297" s="26" t="s">
        <v>29</v>
      </c>
      <c r="C297" s="41"/>
      <c r="D297" s="21" t="s">
        <v>296</v>
      </c>
      <c r="E297" s="21" t="s">
        <v>31</v>
      </c>
      <c r="F297" s="22" t="s">
        <v>32</v>
      </c>
      <c r="G297" s="22" t="s">
        <v>33</v>
      </c>
      <c r="H297" s="21" t="s">
        <v>934</v>
      </c>
      <c r="I297" s="23" t="s">
        <v>934</v>
      </c>
      <c r="J297" s="23" t="s">
        <v>945</v>
      </c>
      <c r="K297" s="24" t="s">
        <v>954</v>
      </c>
      <c r="L297" s="23" t="s">
        <v>954</v>
      </c>
      <c r="M297" s="25" t="s">
        <v>424</v>
      </c>
      <c r="N297" s="25" t="s">
        <v>55</v>
      </c>
      <c r="O297" s="26" t="s">
        <v>939</v>
      </c>
      <c r="P297" s="49" t="s">
        <v>73</v>
      </c>
      <c r="Q297" s="27">
        <v>250000</v>
      </c>
      <c r="R297" s="22" t="s">
        <v>43</v>
      </c>
      <c r="S297" s="28" t="s">
        <v>608</v>
      </c>
      <c r="T297" s="29"/>
      <c r="U297" s="29"/>
      <c r="V297" s="29" t="s">
        <v>46</v>
      </c>
      <c r="W297" s="29"/>
      <c r="X297" s="29"/>
      <c r="Y297" s="30"/>
      <c r="Z297" s="23"/>
      <c r="AA297" s="35"/>
      <c r="AB297" s="36"/>
    </row>
    <row r="298" spans="1:28" s="20" customFormat="1" ht="19.899999999999999" customHeight="1">
      <c r="A298" s="44" t="s">
        <v>955</v>
      </c>
      <c r="B298" s="26" t="s">
        <v>29</v>
      </c>
      <c r="C298" s="41"/>
      <c r="D298" s="21" t="s">
        <v>296</v>
      </c>
      <c r="E298" s="21" t="s">
        <v>31</v>
      </c>
      <c r="F298" s="22" t="s">
        <v>32</v>
      </c>
      <c r="G298" s="22" t="s">
        <v>33</v>
      </c>
      <c r="H298" s="21" t="s">
        <v>934</v>
      </c>
      <c r="I298" s="23" t="s">
        <v>934</v>
      </c>
      <c r="J298" s="23" t="s">
        <v>945</v>
      </c>
      <c r="K298" s="24" t="s">
        <v>956</v>
      </c>
      <c r="L298" s="23" t="s">
        <v>956</v>
      </c>
      <c r="M298" s="25" t="s">
        <v>938</v>
      </c>
      <c r="N298" s="25" t="s">
        <v>83</v>
      </c>
      <c r="O298" s="26" t="s">
        <v>939</v>
      </c>
      <c r="P298" s="49" t="s">
        <v>73</v>
      </c>
      <c r="Q298" s="27">
        <v>200000</v>
      </c>
      <c r="R298" s="22" t="s">
        <v>43</v>
      </c>
      <c r="S298" s="28" t="s">
        <v>608</v>
      </c>
      <c r="T298" s="29"/>
      <c r="U298" s="29"/>
      <c r="V298" s="29" t="s">
        <v>46</v>
      </c>
      <c r="W298" s="29"/>
      <c r="X298" s="29"/>
      <c r="Y298" s="30"/>
      <c r="Z298" s="23"/>
      <c r="AA298" s="35"/>
      <c r="AB298" s="36"/>
    </row>
    <row r="299" spans="1:28" s="20" customFormat="1" ht="19.899999999999999" customHeight="1">
      <c r="A299" s="44" t="s">
        <v>957</v>
      </c>
      <c r="B299" s="26" t="s">
        <v>29</v>
      </c>
      <c r="C299" s="41"/>
      <c r="D299" s="21" t="s">
        <v>296</v>
      </c>
      <c r="E299" s="21" t="s">
        <v>31</v>
      </c>
      <c r="F299" s="22" t="s">
        <v>32</v>
      </c>
      <c r="G299" s="22" t="s">
        <v>33</v>
      </c>
      <c r="H299" s="21" t="s">
        <v>934</v>
      </c>
      <c r="I299" s="23" t="s">
        <v>934</v>
      </c>
      <c r="J299" s="23" t="s">
        <v>945</v>
      </c>
      <c r="K299" s="24" t="s">
        <v>958</v>
      </c>
      <c r="L299" s="23" t="s">
        <v>958</v>
      </c>
      <c r="M299" s="25" t="s">
        <v>938</v>
      </c>
      <c r="N299" s="25" t="s">
        <v>83</v>
      </c>
      <c r="O299" s="26" t="s">
        <v>939</v>
      </c>
      <c r="P299" s="49" t="s">
        <v>73</v>
      </c>
      <c r="Q299" s="27">
        <v>900000</v>
      </c>
      <c r="R299" s="22" t="s">
        <v>43</v>
      </c>
      <c r="S299" s="28" t="s">
        <v>608</v>
      </c>
      <c r="T299" s="29"/>
      <c r="U299" s="29"/>
      <c r="V299" s="29" t="s">
        <v>46</v>
      </c>
      <c r="W299" s="29"/>
      <c r="X299" s="29"/>
      <c r="Y299" s="30"/>
      <c r="Z299" s="23"/>
      <c r="AA299" s="35"/>
      <c r="AB299" s="36"/>
    </row>
    <row r="300" spans="1:28" s="20" customFormat="1" ht="19.899999999999999" customHeight="1">
      <c r="A300" s="44" t="s">
        <v>959</v>
      </c>
      <c r="B300" s="26" t="s">
        <v>29</v>
      </c>
      <c r="C300" s="57" t="str">
        <f>A300</f>
        <v>B108</v>
      </c>
      <c r="D300" s="21" t="s">
        <v>296</v>
      </c>
      <c r="E300" s="21" t="s">
        <v>31</v>
      </c>
      <c r="F300" s="22" t="s">
        <v>32</v>
      </c>
      <c r="G300" s="22" t="s">
        <v>33</v>
      </c>
      <c r="H300" s="21" t="s">
        <v>934</v>
      </c>
      <c r="I300" s="23" t="s">
        <v>934</v>
      </c>
      <c r="J300" s="23" t="s">
        <v>960</v>
      </c>
      <c r="K300" s="24" t="s">
        <v>961</v>
      </c>
      <c r="L300" s="23" t="s">
        <v>961</v>
      </c>
      <c r="M300" s="25" t="s">
        <v>938</v>
      </c>
      <c r="N300" s="25" t="s">
        <v>962</v>
      </c>
      <c r="O300" s="26" t="s">
        <v>939</v>
      </c>
      <c r="P300" s="49" t="s">
        <v>73</v>
      </c>
      <c r="Q300" s="27">
        <v>200000</v>
      </c>
      <c r="R300" s="22" t="s">
        <v>43</v>
      </c>
      <c r="S300" s="28" t="s">
        <v>608</v>
      </c>
      <c r="T300" s="29"/>
      <c r="U300" s="29"/>
      <c r="V300" s="29" t="s">
        <v>46</v>
      </c>
      <c r="W300" s="29"/>
      <c r="X300" s="29"/>
      <c r="Y300" s="30"/>
      <c r="Z300" s="23"/>
      <c r="AA300" s="35"/>
      <c r="AB300" s="36"/>
    </row>
    <row r="301" spans="1:28" s="20" customFormat="1" ht="19.899999999999999" customHeight="1">
      <c r="A301" s="44" t="s">
        <v>963</v>
      </c>
      <c r="B301" s="26" t="s">
        <v>29</v>
      </c>
      <c r="C301" s="41"/>
      <c r="D301" s="21" t="s">
        <v>296</v>
      </c>
      <c r="E301" s="21" t="s">
        <v>31</v>
      </c>
      <c r="F301" s="22" t="s">
        <v>32</v>
      </c>
      <c r="G301" s="22" t="s">
        <v>33</v>
      </c>
      <c r="H301" s="21" t="s">
        <v>934</v>
      </c>
      <c r="I301" s="23" t="s">
        <v>934</v>
      </c>
      <c r="J301" s="23" t="s">
        <v>960</v>
      </c>
      <c r="K301" s="24" t="s">
        <v>964</v>
      </c>
      <c r="L301" s="23" t="s">
        <v>964</v>
      </c>
      <c r="M301" s="25" t="s">
        <v>938</v>
      </c>
      <c r="N301" s="25" t="s">
        <v>83</v>
      </c>
      <c r="O301" s="26" t="s">
        <v>939</v>
      </c>
      <c r="P301" s="49" t="s">
        <v>64</v>
      </c>
      <c r="Q301" s="27">
        <v>200000</v>
      </c>
      <c r="R301" s="22" t="s">
        <v>43</v>
      </c>
      <c r="S301" s="28" t="s">
        <v>608</v>
      </c>
      <c r="T301" s="29"/>
      <c r="U301" s="29"/>
      <c r="V301" s="29" t="s">
        <v>46</v>
      </c>
      <c r="W301" s="29"/>
      <c r="X301" s="29"/>
      <c r="Y301" s="30"/>
      <c r="Z301" s="23"/>
      <c r="AA301" s="35"/>
      <c r="AB301" s="36"/>
    </row>
    <row r="302" spans="1:28" s="20" customFormat="1" ht="19.899999999999999" customHeight="1">
      <c r="A302" s="44" t="s">
        <v>965</v>
      </c>
      <c r="B302" s="26" t="s">
        <v>29</v>
      </c>
      <c r="C302" s="41"/>
      <c r="D302" s="21" t="s">
        <v>296</v>
      </c>
      <c r="E302" s="21" t="s">
        <v>31</v>
      </c>
      <c r="F302" s="22" t="s">
        <v>32</v>
      </c>
      <c r="G302" s="22" t="s">
        <v>33</v>
      </c>
      <c r="H302" s="21" t="s">
        <v>934</v>
      </c>
      <c r="I302" s="23" t="s">
        <v>934</v>
      </c>
      <c r="J302" s="23" t="s">
        <v>960</v>
      </c>
      <c r="K302" s="24" t="s">
        <v>966</v>
      </c>
      <c r="L302" s="23" t="s">
        <v>966</v>
      </c>
      <c r="M302" s="25" t="s">
        <v>39</v>
      </c>
      <c r="N302" s="25" t="s">
        <v>40</v>
      </c>
      <c r="O302" s="26" t="s">
        <v>939</v>
      </c>
      <c r="P302" s="49" t="s">
        <v>73</v>
      </c>
      <c r="Q302" s="27">
        <v>200000</v>
      </c>
      <c r="R302" s="22" t="s">
        <v>43</v>
      </c>
      <c r="S302" s="28" t="s">
        <v>608</v>
      </c>
      <c r="T302" s="29"/>
      <c r="U302" s="29"/>
      <c r="V302" s="29" t="s">
        <v>46</v>
      </c>
      <c r="W302" s="29"/>
      <c r="X302" s="29"/>
      <c r="Y302" s="30"/>
      <c r="Z302" s="23"/>
      <c r="AA302" s="35"/>
      <c r="AB302" s="36"/>
    </row>
    <row r="303" spans="1:28" s="20" customFormat="1" ht="19.899999999999999" customHeight="1">
      <c r="A303" s="44" t="s">
        <v>967</v>
      </c>
      <c r="B303" s="26" t="s">
        <v>29</v>
      </c>
      <c r="C303" s="41"/>
      <c r="D303" s="21" t="s">
        <v>296</v>
      </c>
      <c r="E303" s="21" t="s">
        <v>31</v>
      </c>
      <c r="F303" s="22" t="s">
        <v>32</v>
      </c>
      <c r="G303" s="22" t="s">
        <v>33</v>
      </c>
      <c r="H303" s="21" t="s">
        <v>934</v>
      </c>
      <c r="I303" s="23" t="s">
        <v>934</v>
      </c>
      <c r="J303" s="23" t="s">
        <v>960</v>
      </c>
      <c r="K303" s="24" t="s">
        <v>968</v>
      </c>
      <c r="L303" s="23" t="s">
        <v>968</v>
      </c>
      <c r="M303" s="25" t="s">
        <v>39</v>
      </c>
      <c r="N303" s="25" t="s">
        <v>40</v>
      </c>
      <c r="O303" s="26" t="s">
        <v>939</v>
      </c>
      <c r="P303" s="49" t="s">
        <v>64</v>
      </c>
      <c r="Q303" s="27">
        <v>5000</v>
      </c>
      <c r="R303" s="22" t="s">
        <v>43</v>
      </c>
      <c r="S303" s="28" t="s">
        <v>608</v>
      </c>
      <c r="T303" s="29"/>
      <c r="U303" s="29"/>
      <c r="V303" s="29" t="s">
        <v>46</v>
      </c>
      <c r="W303" s="29"/>
      <c r="X303" s="29"/>
      <c r="Y303" s="30"/>
      <c r="Z303" s="23"/>
      <c r="AA303" s="35"/>
      <c r="AB303" s="36"/>
    </row>
    <row r="304" spans="1:28" s="20" customFormat="1" ht="19.899999999999999" customHeight="1">
      <c r="A304" s="44" t="s">
        <v>969</v>
      </c>
      <c r="B304" s="26" t="s">
        <v>29</v>
      </c>
      <c r="C304" s="41"/>
      <c r="D304" s="21" t="s">
        <v>296</v>
      </c>
      <c r="E304" s="21" t="s">
        <v>31</v>
      </c>
      <c r="F304" s="22" t="s">
        <v>32</v>
      </c>
      <c r="G304" s="22" t="s">
        <v>33</v>
      </c>
      <c r="H304" s="21" t="s">
        <v>934</v>
      </c>
      <c r="I304" s="23" t="s">
        <v>934</v>
      </c>
      <c r="J304" s="23" t="s">
        <v>960</v>
      </c>
      <c r="K304" s="24" t="s">
        <v>970</v>
      </c>
      <c r="L304" s="23" t="s">
        <v>970</v>
      </c>
      <c r="M304" s="25" t="s">
        <v>424</v>
      </c>
      <c r="N304" s="25" t="s">
        <v>971</v>
      </c>
      <c r="O304" s="26" t="s">
        <v>939</v>
      </c>
      <c r="P304" s="49" t="s">
        <v>73</v>
      </c>
      <c r="Q304" s="27">
        <v>200000</v>
      </c>
      <c r="R304" s="22" t="s">
        <v>43</v>
      </c>
      <c r="S304" s="28" t="s">
        <v>608</v>
      </c>
      <c r="T304" s="29"/>
      <c r="U304" s="29"/>
      <c r="V304" s="29" t="s">
        <v>46</v>
      </c>
      <c r="W304" s="29"/>
      <c r="X304" s="29"/>
      <c r="Y304" s="30"/>
      <c r="Z304" s="23"/>
      <c r="AA304" s="35"/>
      <c r="AB304" s="36"/>
    </row>
    <row r="305" spans="1:28" s="20" customFormat="1" ht="19.899999999999999" customHeight="1">
      <c r="A305" s="44" t="s">
        <v>972</v>
      </c>
      <c r="B305" s="26" t="s">
        <v>29</v>
      </c>
      <c r="C305" s="41"/>
      <c r="D305" s="21" t="s">
        <v>296</v>
      </c>
      <c r="E305" s="21" t="s">
        <v>31</v>
      </c>
      <c r="F305" s="22" t="s">
        <v>32</v>
      </c>
      <c r="G305" s="22" t="s">
        <v>33</v>
      </c>
      <c r="H305" s="21" t="s">
        <v>934</v>
      </c>
      <c r="I305" s="23" t="s">
        <v>934</v>
      </c>
      <c r="J305" s="23" t="s">
        <v>960</v>
      </c>
      <c r="K305" s="24" t="s">
        <v>973</v>
      </c>
      <c r="L305" s="23" t="s">
        <v>973</v>
      </c>
      <c r="M305" s="25" t="s">
        <v>424</v>
      </c>
      <c r="N305" s="25" t="s">
        <v>971</v>
      </c>
      <c r="O305" s="26" t="s">
        <v>939</v>
      </c>
      <c r="P305" s="49" t="s">
        <v>73</v>
      </c>
      <c r="Q305" s="27">
        <v>100000</v>
      </c>
      <c r="R305" s="22" t="s">
        <v>43</v>
      </c>
      <c r="S305" s="28" t="s">
        <v>608</v>
      </c>
      <c r="T305" s="29"/>
      <c r="U305" s="29"/>
      <c r="V305" s="29" t="s">
        <v>46</v>
      </c>
      <c r="W305" s="29"/>
      <c r="X305" s="29"/>
      <c r="Y305" s="30"/>
      <c r="Z305" s="23"/>
      <c r="AA305" s="35"/>
      <c r="AB305" s="36"/>
    </row>
    <row r="306" spans="1:28" s="20" customFormat="1" ht="19.899999999999999" customHeight="1">
      <c r="A306" s="44" t="s">
        <v>974</v>
      </c>
      <c r="B306" s="26" t="s">
        <v>29</v>
      </c>
      <c r="C306" s="41"/>
      <c r="D306" s="21" t="s">
        <v>296</v>
      </c>
      <c r="E306" s="21" t="s">
        <v>31</v>
      </c>
      <c r="F306" s="22" t="s">
        <v>32</v>
      </c>
      <c r="G306" s="22" t="s">
        <v>33</v>
      </c>
      <c r="H306" s="21" t="s">
        <v>934</v>
      </c>
      <c r="I306" s="23" t="s">
        <v>934</v>
      </c>
      <c r="J306" s="23" t="s">
        <v>960</v>
      </c>
      <c r="K306" s="24" t="s">
        <v>975</v>
      </c>
      <c r="L306" s="23" t="s">
        <v>975</v>
      </c>
      <c r="M306" s="25" t="s">
        <v>424</v>
      </c>
      <c r="N306" s="25" t="s">
        <v>976</v>
      </c>
      <c r="O306" s="26" t="s">
        <v>939</v>
      </c>
      <c r="P306" s="49" t="s">
        <v>73</v>
      </c>
      <c r="Q306" s="27">
        <v>50000</v>
      </c>
      <c r="R306" s="22" t="s">
        <v>43</v>
      </c>
      <c r="S306" s="28" t="s">
        <v>608</v>
      </c>
      <c r="T306" s="29"/>
      <c r="U306" s="29"/>
      <c r="V306" s="29" t="s">
        <v>46</v>
      </c>
      <c r="W306" s="29"/>
      <c r="X306" s="29"/>
      <c r="Y306" s="30"/>
      <c r="Z306" s="23"/>
      <c r="AA306" s="35"/>
      <c r="AB306" s="36"/>
    </row>
    <row r="307" spans="1:28" s="20" customFormat="1" ht="19.899999999999999" customHeight="1">
      <c r="A307" s="44" t="s">
        <v>977</v>
      </c>
      <c r="B307" s="26" t="s">
        <v>29</v>
      </c>
      <c r="C307" s="41"/>
      <c r="D307" s="21" t="s">
        <v>296</v>
      </c>
      <c r="E307" s="21" t="s">
        <v>31</v>
      </c>
      <c r="F307" s="22" t="s">
        <v>32</v>
      </c>
      <c r="G307" s="22" t="s">
        <v>33</v>
      </c>
      <c r="H307" s="21" t="s">
        <v>934</v>
      </c>
      <c r="I307" s="23" t="s">
        <v>934</v>
      </c>
      <c r="J307" s="23" t="s">
        <v>960</v>
      </c>
      <c r="K307" s="24" t="s">
        <v>978</v>
      </c>
      <c r="L307" s="23" t="s">
        <v>978</v>
      </c>
      <c r="M307" s="25" t="s">
        <v>424</v>
      </c>
      <c r="N307" s="25" t="s">
        <v>971</v>
      </c>
      <c r="O307" s="26" t="s">
        <v>939</v>
      </c>
      <c r="P307" s="49" t="s">
        <v>73</v>
      </c>
      <c r="Q307" s="27">
        <v>100000</v>
      </c>
      <c r="R307" s="22" t="s">
        <v>43</v>
      </c>
      <c r="S307" s="28" t="s">
        <v>608</v>
      </c>
      <c r="T307" s="29"/>
      <c r="U307" s="29"/>
      <c r="V307" s="29" t="s">
        <v>46</v>
      </c>
      <c r="W307" s="29"/>
      <c r="X307" s="29"/>
      <c r="Y307" s="30"/>
      <c r="Z307" s="23"/>
      <c r="AA307" s="35"/>
      <c r="AB307" s="36"/>
    </row>
    <row r="308" spans="1:28" s="20" customFormat="1" ht="19.899999999999999" customHeight="1">
      <c r="A308" s="44" t="s">
        <v>979</v>
      </c>
      <c r="B308" s="26" t="s">
        <v>29</v>
      </c>
      <c r="C308" s="41"/>
      <c r="D308" s="21" t="s">
        <v>296</v>
      </c>
      <c r="E308" s="21" t="s">
        <v>31</v>
      </c>
      <c r="F308" s="22" t="s">
        <v>32</v>
      </c>
      <c r="G308" s="22" t="s">
        <v>33</v>
      </c>
      <c r="H308" s="21" t="s">
        <v>934</v>
      </c>
      <c r="I308" s="23" t="s">
        <v>934</v>
      </c>
      <c r="J308" s="23" t="s">
        <v>960</v>
      </c>
      <c r="K308" s="24" t="s">
        <v>980</v>
      </c>
      <c r="L308" s="23" t="s">
        <v>980</v>
      </c>
      <c r="M308" s="25" t="s">
        <v>424</v>
      </c>
      <c r="N308" s="25" t="s">
        <v>971</v>
      </c>
      <c r="O308" s="26" t="s">
        <v>939</v>
      </c>
      <c r="P308" s="49" t="s">
        <v>73</v>
      </c>
      <c r="Q308" s="27">
        <v>100000</v>
      </c>
      <c r="R308" s="22" t="s">
        <v>43</v>
      </c>
      <c r="S308" s="28" t="s">
        <v>608</v>
      </c>
      <c r="T308" s="29"/>
      <c r="U308" s="29"/>
      <c r="V308" s="29" t="s">
        <v>46</v>
      </c>
      <c r="W308" s="29"/>
      <c r="X308" s="29"/>
      <c r="Y308" s="30"/>
      <c r="Z308" s="23"/>
      <c r="AA308" s="35"/>
      <c r="AB308" s="36"/>
    </row>
    <row r="309" spans="1:28" s="20" customFormat="1" ht="19.899999999999999" customHeight="1">
      <c r="A309" s="44" t="s">
        <v>981</v>
      </c>
      <c r="B309" s="26" t="s">
        <v>29</v>
      </c>
      <c r="C309" s="41"/>
      <c r="D309" s="21" t="s">
        <v>296</v>
      </c>
      <c r="E309" s="21" t="s">
        <v>31</v>
      </c>
      <c r="F309" s="22" t="s">
        <v>32</v>
      </c>
      <c r="G309" s="22" t="s">
        <v>33</v>
      </c>
      <c r="H309" s="21" t="s">
        <v>934</v>
      </c>
      <c r="I309" s="23" t="s">
        <v>934</v>
      </c>
      <c r="J309" s="23" t="s">
        <v>960</v>
      </c>
      <c r="K309" s="24" t="s">
        <v>982</v>
      </c>
      <c r="L309" s="23" t="s">
        <v>982</v>
      </c>
      <c r="M309" s="25" t="s">
        <v>938</v>
      </c>
      <c r="N309" s="25" t="s">
        <v>369</v>
      </c>
      <c r="O309" s="26" t="s">
        <v>939</v>
      </c>
      <c r="P309" s="49" t="s">
        <v>64</v>
      </c>
      <c r="Q309" s="27">
        <v>300000</v>
      </c>
      <c r="R309" s="22" t="s">
        <v>43</v>
      </c>
      <c r="S309" s="28" t="s">
        <v>608</v>
      </c>
      <c r="T309" s="29"/>
      <c r="U309" s="29"/>
      <c r="V309" s="29" t="s">
        <v>46</v>
      </c>
      <c r="W309" s="29"/>
      <c r="X309" s="29"/>
      <c r="Y309" s="30"/>
      <c r="Z309" s="23"/>
      <c r="AA309" s="35"/>
      <c r="AB309" s="36"/>
    </row>
    <row r="310" spans="1:28" s="20" customFormat="1" ht="19.899999999999999" customHeight="1">
      <c r="A310" s="44" t="s">
        <v>983</v>
      </c>
      <c r="B310" s="26" t="s">
        <v>29</v>
      </c>
      <c r="C310" s="41"/>
      <c r="D310" s="21" t="s">
        <v>984</v>
      </c>
      <c r="E310" s="21" t="s">
        <v>31</v>
      </c>
      <c r="F310" s="22" t="s">
        <v>32</v>
      </c>
      <c r="G310" s="22" t="s">
        <v>33</v>
      </c>
      <c r="H310" s="21" t="s">
        <v>934</v>
      </c>
      <c r="I310" s="23" t="s">
        <v>934</v>
      </c>
      <c r="J310" s="23" t="s">
        <v>985</v>
      </c>
      <c r="K310" s="24" t="s">
        <v>986</v>
      </c>
      <c r="L310" s="23" t="s">
        <v>987</v>
      </c>
      <c r="M310" s="25" t="s">
        <v>54</v>
      </c>
      <c r="N310" s="25" t="s">
        <v>55</v>
      </c>
      <c r="O310" s="26" t="s">
        <v>939</v>
      </c>
      <c r="P310" s="49" t="s">
        <v>64</v>
      </c>
      <c r="Q310" s="27">
        <v>3600000</v>
      </c>
      <c r="R310" s="22" t="s">
        <v>43</v>
      </c>
      <c r="S310" s="28" t="s">
        <v>608</v>
      </c>
      <c r="T310" s="29"/>
      <c r="U310" s="29"/>
      <c r="V310" s="29" t="s">
        <v>46</v>
      </c>
      <c r="W310" s="29"/>
      <c r="X310" s="29"/>
      <c r="Y310" s="30"/>
      <c r="Z310" s="23"/>
      <c r="AA310" s="35"/>
      <c r="AB310" s="36"/>
    </row>
    <row r="311" spans="1:28" s="20" customFormat="1" ht="19.899999999999999" customHeight="1">
      <c r="A311" s="44" t="s">
        <v>988</v>
      </c>
      <c r="B311" s="26" t="s">
        <v>29</v>
      </c>
      <c r="C311" s="41"/>
      <c r="D311" s="21" t="s">
        <v>984</v>
      </c>
      <c r="E311" s="21" t="s">
        <v>31</v>
      </c>
      <c r="F311" s="22" t="s">
        <v>32</v>
      </c>
      <c r="G311" s="22" t="s">
        <v>33</v>
      </c>
      <c r="H311" s="21" t="s">
        <v>934</v>
      </c>
      <c r="I311" s="23" t="s">
        <v>934</v>
      </c>
      <c r="J311" s="23" t="s">
        <v>985</v>
      </c>
      <c r="K311" s="24" t="s">
        <v>989</v>
      </c>
      <c r="L311" s="23" t="s">
        <v>990</v>
      </c>
      <c r="M311" s="25" t="s">
        <v>938</v>
      </c>
      <c r="N311" s="25" t="s">
        <v>83</v>
      </c>
      <c r="O311" s="26" t="s">
        <v>939</v>
      </c>
      <c r="P311" s="49" t="s">
        <v>73</v>
      </c>
      <c r="Q311" s="27">
        <v>3600000</v>
      </c>
      <c r="R311" s="22" t="s">
        <v>43</v>
      </c>
      <c r="S311" s="28" t="s">
        <v>608</v>
      </c>
      <c r="T311" s="29"/>
      <c r="U311" s="29"/>
      <c r="V311" s="29" t="s">
        <v>46</v>
      </c>
      <c r="W311" s="29"/>
      <c r="X311" s="29"/>
      <c r="Y311" s="30"/>
      <c r="Z311" s="23"/>
      <c r="AA311" s="35"/>
      <c r="AB311" s="36"/>
    </row>
    <row r="312" spans="1:28" s="20" customFormat="1" ht="19.899999999999999" customHeight="1">
      <c r="A312" s="44" t="s">
        <v>991</v>
      </c>
      <c r="B312" s="26" t="s">
        <v>29</v>
      </c>
      <c r="C312" s="57" t="str">
        <f>A312</f>
        <v>A13</v>
      </c>
      <c r="D312" s="21" t="s">
        <v>984</v>
      </c>
      <c r="E312" s="21" t="s">
        <v>75</v>
      </c>
      <c r="F312" s="22" t="s">
        <v>32</v>
      </c>
      <c r="G312" s="22" t="s">
        <v>33</v>
      </c>
      <c r="H312" s="21" t="s">
        <v>934</v>
      </c>
      <c r="I312" s="23" t="s">
        <v>934</v>
      </c>
      <c r="J312" s="23" t="s">
        <v>992</v>
      </c>
      <c r="K312" s="24" t="s">
        <v>993</v>
      </c>
      <c r="L312" s="23" t="s">
        <v>994</v>
      </c>
      <c r="M312" s="25" t="s">
        <v>938</v>
      </c>
      <c r="N312" s="25" t="s">
        <v>962</v>
      </c>
      <c r="O312" s="26" t="s">
        <v>939</v>
      </c>
      <c r="P312" s="49" t="s">
        <v>42</v>
      </c>
      <c r="Q312" s="27">
        <v>8000000</v>
      </c>
      <c r="R312" s="22" t="s">
        <v>43</v>
      </c>
      <c r="S312" s="28" t="s">
        <v>608</v>
      </c>
      <c r="T312" s="29"/>
      <c r="U312" s="29"/>
      <c r="V312" s="29" t="s">
        <v>46</v>
      </c>
      <c r="W312" s="29"/>
      <c r="X312" s="29"/>
      <c r="Y312" s="30"/>
      <c r="Z312" s="23"/>
      <c r="AA312" s="35"/>
      <c r="AB312" s="36"/>
    </row>
    <row r="313" spans="1:28" s="20" customFormat="1" ht="19.899999999999999" customHeight="1">
      <c r="A313" s="44" t="s">
        <v>983</v>
      </c>
      <c r="B313" s="26" t="s">
        <v>29</v>
      </c>
      <c r="C313" s="41"/>
      <c r="D313" s="21" t="s">
        <v>984</v>
      </c>
      <c r="E313" s="21" t="s">
        <v>75</v>
      </c>
      <c r="F313" s="22" t="s">
        <v>32</v>
      </c>
      <c r="G313" s="22" t="s">
        <v>33</v>
      </c>
      <c r="H313" s="21" t="s">
        <v>934</v>
      </c>
      <c r="I313" s="23" t="s">
        <v>934</v>
      </c>
      <c r="J313" s="23" t="s">
        <v>995</v>
      </c>
      <c r="K313" s="24" t="s">
        <v>996</v>
      </c>
      <c r="L313" s="23" t="s">
        <v>997</v>
      </c>
      <c r="M313" s="25" t="s">
        <v>998</v>
      </c>
      <c r="N313" s="25" t="s">
        <v>55</v>
      </c>
      <c r="O313" s="26" t="s">
        <v>939</v>
      </c>
      <c r="P313" s="49" t="s">
        <v>64</v>
      </c>
      <c r="Q313" s="27">
        <v>1200000</v>
      </c>
      <c r="R313" s="22" t="s">
        <v>43</v>
      </c>
      <c r="S313" s="28" t="s">
        <v>608</v>
      </c>
      <c r="T313" s="29"/>
      <c r="U313" s="29"/>
      <c r="V313" s="29" t="s">
        <v>46</v>
      </c>
      <c r="W313" s="29"/>
      <c r="X313" s="29"/>
      <c r="Y313" s="30"/>
      <c r="Z313" s="23"/>
      <c r="AA313" s="35"/>
      <c r="AB313" s="36"/>
    </row>
    <row r="314" spans="1:28" s="20" customFormat="1" ht="19.899999999999999" customHeight="1">
      <c r="A314" s="44" t="s">
        <v>988</v>
      </c>
      <c r="B314" s="26" t="s">
        <v>29</v>
      </c>
      <c r="C314" s="41"/>
      <c r="D314" s="21" t="s">
        <v>984</v>
      </c>
      <c r="E314" s="21" t="s">
        <v>75</v>
      </c>
      <c r="F314" s="22" t="s">
        <v>32</v>
      </c>
      <c r="G314" s="22" t="s">
        <v>33</v>
      </c>
      <c r="H314" s="21" t="s">
        <v>934</v>
      </c>
      <c r="I314" s="23" t="s">
        <v>934</v>
      </c>
      <c r="J314" s="23" t="s">
        <v>995</v>
      </c>
      <c r="K314" s="24" t="s">
        <v>999</v>
      </c>
      <c r="L314" s="23" t="s">
        <v>997</v>
      </c>
      <c r="M314" s="25" t="s">
        <v>998</v>
      </c>
      <c r="N314" s="25" t="s">
        <v>55</v>
      </c>
      <c r="O314" s="26" t="s">
        <v>939</v>
      </c>
      <c r="P314" s="49" t="s">
        <v>73</v>
      </c>
      <c r="Q314" s="27">
        <v>1300000</v>
      </c>
      <c r="R314" s="22" t="s">
        <v>43</v>
      </c>
      <c r="S314" s="28" t="s">
        <v>608</v>
      </c>
      <c r="T314" s="29"/>
      <c r="U314" s="29"/>
      <c r="V314" s="29" t="s">
        <v>46</v>
      </c>
      <c r="W314" s="29"/>
      <c r="X314" s="29"/>
      <c r="Y314" s="30"/>
      <c r="Z314" s="23"/>
      <c r="AA314" s="35"/>
      <c r="AB314" s="36"/>
    </row>
    <row r="315" spans="1:28" s="20" customFormat="1" ht="19.899999999999999" customHeight="1">
      <c r="A315" s="44" t="s">
        <v>991</v>
      </c>
      <c r="B315" s="26" t="s">
        <v>29</v>
      </c>
      <c r="C315" s="41"/>
      <c r="D315" s="21" t="s">
        <v>984</v>
      </c>
      <c r="E315" s="21" t="s">
        <v>75</v>
      </c>
      <c r="F315" s="22" t="s">
        <v>32</v>
      </c>
      <c r="G315" s="22" t="s">
        <v>33</v>
      </c>
      <c r="H315" s="21" t="s">
        <v>934</v>
      </c>
      <c r="I315" s="23" t="s">
        <v>934</v>
      </c>
      <c r="J315" s="23" t="s">
        <v>995</v>
      </c>
      <c r="K315" s="24" t="s">
        <v>1000</v>
      </c>
      <c r="L315" s="23" t="s">
        <v>997</v>
      </c>
      <c r="M315" s="25" t="s">
        <v>998</v>
      </c>
      <c r="N315" s="25" t="s">
        <v>55</v>
      </c>
      <c r="O315" s="26" t="s">
        <v>939</v>
      </c>
      <c r="P315" s="49" t="s">
        <v>73</v>
      </c>
      <c r="Q315" s="27">
        <v>1400000</v>
      </c>
      <c r="R315" s="22" t="s">
        <v>43</v>
      </c>
      <c r="S315" s="28" t="s">
        <v>608</v>
      </c>
      <c r="T315" s="29"/>
      <c r="U315" s="29"/>
      <c r="V315" s="29" t="s">
        <v>46</v>
      </c>
      <c r="W315" s="29"/>
      <c r="X315" s="29"/>
      <c r="Y315" s="30"/>
      <c r="Z315" s="23"/>
      <c r="AA315" s="35"/>
      <c r="AB315" s="36"/>
    </row>
    <row r="316" spans="1:28" s="20" customFormat="1" ht="19.899999999999999" customHeight="1">
      <c r="A316" s="44" t="s">
        <v>1001</v>
      </c>
      <c r="B316" s="26" t="s">
        <v>29</v>
      </c>
      <c r="C316" s="41"/>
      <c r="D316" s="21" t="s">
        <v>984</v>
      </c>
      <c r="E316" s="21" t="s">
        <v>75</v>
      </c>
      <c r="F316" s="22" t="s">
        <v>32</v>
      </c>
      <c r="G316" s="22" t="s">
        <v>33</v>
      </c>
      <c r="H316" s="21" t="s">
        <v>934</v>
      </c>
      <c r="I316" s="23" t="s">
        <v>934</v>
      </c>
      <c r="J316" s="23" t="s">
        <v>995</v>
      </c>
      <c r="K316" s="24" t="s">
        <v>1002</v>
      </c>
      <c r="L316" s="23" t="s">
        <v>997</v>
      </c>
      <c r="M316" s="25" t="s">
        <v>998</v>
      </c>
      <c r="N316" s="25" t="s">
        <v>55</v>
      </c>
      <c r="O316" s="26" t="s">
        <v>939</v>
      </c>
      <c r="P316" s="49" t="s">
        <v>73</v>
      </c>
      <c r="Q316" s="27">
        <v>1400000</v>
      </c>
      <c r="R316" s="22" t="s">
        <v>43</v>
      </c>
      <c r="S316" s="28" t="s">
        <v>608</v>
      </c>
      <c r="T316" s="29"/>
      <c r="U316" s="29"/>
      <c r="V316" s="29" t="s">
        <v>46</v>
      </c>
      <c r="W316" s="29"/>
      <c r="X316" s="29"/>
      <c r="Y316" s="30"/>
      <c r="Z316" s="23"/>
      <c r="AA316" s="35"/>
      <c r="AB316" s="36"/>
    </row>
    <row r="317" spans="1:28" s="20" customFormat="1" ht="19.899999999999999" customHeight="1">
      <c r="A317" s="44" t="s">
        <v>1003</v>
      </c>
      <c r="B317" s="26" t="s">
        <v>29</v>
      </c>
      <c r="C317" s="41"/>
      <c r="D317" s="21" t="s">
        <v>984</v>
      </c>
      <c r="E317" s="21" t="s">
        <v>75</v>
      </c>
      <c r="F317" s="22" t="s">
        <v>32</v>
      </c>
      <c r="G317" s="22" t="s">
        <v>33</v>
      </c>
      <c r="H317" s="21" t="s">
        <v>934</v>
      </c>
      <c r="I317" s="23" t="s">
        <v>934</v>
      </c>
      <c r="J317" s="23" t="s">
        <v>995</v>
      </c>
      <c r="K317" s="24" t="s">
        <v>1004</v>
      </c>
      <c r="L317" s="23" t="s">
        <v>997</v>
      </c>
      <c r="M317" s="25" t="s">
        <v>998</v>
      </c>
      <c r="N317" s="25" t="s">
        <v>55</v>
      </c>
      <c r="O317" s="26" t="s">
        <v>939</v>
      </c>
      <c r="P317" s="49" t="s">
        <v>73</v>
      </c>
      <c r="Q317" s="27">
        <v>1500000</v>
      </c>
      <c r="R317" s="22" t="s">
        <v>43</v>
      </c>
      <c r="S317" s="28" t="s">
        <v>608</v>
      </c>
      <c r="T317" s="29"/>
      <c r="U317" s="29"/>
      <c r="V317" s="29" t="s">
        <v>46</v>
      </c>
      <c r="W317" s="29"/>
      <c r="X317" s="29"/>
      <c r="Y317" s="30"/>
      <c r="Z317" s="23"/>
      <c r="AA317" s="35"/>
      <c r="AB317" s="36"/>
    </row>
    <row r="318" spans="1:28" s="20" customFormat="1" ht="19.899999999999999" customHeight="1">
      <c r="A318" s="44" t="s">
        <v>1005</v>
      </c>
      <c r="B318" s="26" t="s">
        <v>29</v>
      </c>
      <c r="C318" s="41"/>
      <c r="D318" s="21" t="s">
        <v>984</v>
      </c>
      <c r="E318" s="21" t="s">
        <v>75</v>
      </c>
      <c r="F318" s="22" t="s">
        <v>50</v>
      </c>
      <c r="G318" s="22" t="s">
        <v>33</v>
      </c>
      <c r="H318" s="21" t="s">
        <v>934</v>
      </c>
      <c r="I318" s="23" t="s">
        <v>934</v>
      </c>
      <c r="J318" s="24" t="s">
        <v>1006</v>
      </c>
      <c r="K318" s="23" t="s">
        <v>1007</v>
      </c>
      <c r="L318" s="23" t="s">
        <v>1008</v>
      </c>
      <c r="M318" s="25" t="s">
        <v>938</v>
      </c>
      <c r="N318" s="25" t="s">
        <v>962</v>
      </c>
      <c r="O318" s="26" t="s">
        <v>939</v>
      </c>
      <c r="P318" s="49" t="s">
        <v>73</v>
      </c>
      <c r="Q318" s="27">
        <v>500000</v>
      </c>
      <c r="R318" s="22" t="s">
        <v>43</v>
      </c>
      <c r="S318" s="28" t="s">
        <v>608</v>
      </c>
      <c r="T318" s="29"/>
      <c r="U318" s="29"/>
      <c r="V318" s="29" t="s">
        <v>46</v>
      </c>
      <c r="W318" s="29"/>
      <c r="X318" s="29"/>
      <c r="Y318" s="30"/>
      <c r="Z318" s="23"/>
      <c r="AA318" s="35"/>
      <c r="AB318" s="36"/>
    </row>
    <row r="319" spans="1:28" s="20" customFormat="1" ht="19.899999999999999" customHeight="1">
      <c r="A319" s="44" t="s">
        <v>1001</v>
      </c>
      <c r="B319" s="26" t="s">
        <v>29</v>
      </c>
      <c r="C319" s="41"/>
      <c r="D319" s="21" t="s">
        <v>984</v>
      </c>
      <c r="E319" s="21" t="s">
        <v>31</v>
      </c>
      <c r="F319" s="22" t="s">
        <v>50</v>
      </c>
      <c r="G319" s="22" t="s">
        <v>33</v>
      </c>
      <c r="H319" s="21" t="s">
        <v>934</v>
      </c>
      <c r="I319" s="23" t="s">
        <v>934</v>
      </c>
      <c r="J319" s="24" t="s">
        <v>1009</v>
      </c>
      <c r="K319" s="23"/>
      <c r="L319" s="23" t="s">
        <v>1010</v>
      </c>
      <c r="M319" s="25" t="s">
        <v>1011</v>
      </c>
      <c r="N319" s="25" t="s">
        <v>1012</v>
      </c>
      <c r="O319" s="26" t="s">
        <v>939</v>
      </c>
      <c r="P319" s="49" t="s">
        <v>73</v>
      </c>
      <c r="Q319" s="27">
        <v>800000</v>
      </c>
      <c r="R319" s="22" t="s">
        <v>43</v>
      </c>
      <c r="S319" s="28" t="s">
        <v>608</v>
      </c>
      <c r="T319" s="29"/>
      <c r="U319" s="29"/>
      <c r="V319" s="29" t="s">
        <v>46</v>
      </c>
      <c r="W319" s="29"/>
      <c r="X319" s="29"/>
      <c r="Y319" s="30"/>
      <c r="Z319" s="23"/>
      <c r="AA319" s="35"/>
      <c r="AB319" s="36"/>
    </row>
    <row r="320" spans="1:28" s="20" customFormat="1" ht="19.899999999999999" customHeight="1">
      <c r="A320" s="44" t="s">
        <v>1003</v>
      </c>
      <c r="B320" s="26" t="s">
        <v>29</v>
      </c>
      <c r="C320" s="41"/>
      <c r="D320" s="21" t="s">
        <v>984</v>
      </c>
      <c r="E320" s="21" t="s">
        <v>31</v>
      </c>
      <c r="F320" s="22" t="s">
        <v>50</v>
      </c>
      <c r="G320" s="22" t="s">
        <v>33</v>
      </c>
      <c r="H320" s="21" t="s">
        <v>934</v>
      </c>
      <c r="I320" s="23" t="s">
        <v>934</v>
      </c>
      <c r="J320" s="24" t="s">
        <v>1013</v>
      </c>
      <c r="K320" s="23"/>
      <c r="L320" s="23" t="s">
        <v>1010</v>
      </c>
      <c r="M320" s="25" t="s">
        <v>1014</v>
      </c>
      <c r="N320" s="25" t="s">
        <v>1015</v>
      </c>
      <c r="O320" s="26" t="s">
        <v>939</v>
      </c>
      <c r="P320" s="49" t="s">
        <v>73</v>
      </c>
      <c r="Q320" s="27">
        <v>600000</v>
      </c>
      <c r="R320" s="22" t="s">
        <v>43</v>
      </c>
      <c r="S320" s="28" t="s">
        <v>608</v>
      </c>
      <c r="T320" s="29"/>
      <c r="U320" s="29"/>
      <c r="V320" s="29" t="s">
        <v>46</v>
      </c>
      <c r="W320" s="29"/>
      <c r="X320" s="29"/>
      <c r="Y320" s="30"/>
      <c r="Z320" s="23"/>
      <c r="AA320" s="35"/>
      <c r="AB320" s="36"/>
    </row>
    <row r="321" spans="1:28" s="20" customFormat="1" ht="19.899999999999999" customHeight="1">
      <c r="A321" s="44" t="s">
        <v>1016</v>
      </c>
      <c r="B321" s="26" t="s">
        <v>29</v>
      </c>
      <c r="C321" s="41"/>
      <c r="D321" s="21" t="s">
        <v>30</v>
      </c>
      <c r="E321" s="21" t="s">
        <v>31</v>
      </c>
      <c r="F321" s="22" t="s">
        <v>50</v>
      </c>
      <c r="G321" s="22" t="s">
        <v>33</v>
      </c>
      <c r="H321" s="21" t="s">
        <v>934</v>
      </c>
      <c r="I321" s="23" t="s">
        <v>934</v>
      </c>
      <c r="J321" s="24" t="s">
        <v>1017</v>
      </c>
      <c r="K321" s="23" t="s">
        <v>1018</v>
      </c>
      <c r="L321" s="23" t="s">
        <v>1010</v>
      </c>
      <c r="M321" s="25" t="s">
        <v>302</v>
      </c>
      <c r="N321" s="25" t="s">
        <v>1012</v>
      </c>
      <c r="O321" s="26" t="s">
        <v>939</v>
      </c>
      <c r="P321" s="49" t="s">
        <v>73</v>
      </c>
      <c r="Q321" s="27">
        <v>1000000</v>
      </c>
      <c r="R321" s="22" t="s">
        <v>43</v>
      </c>
      <c r="S321" s="28" t="s">
        <v>608</v>
      </c>
      <c r="T321" s="29"/>
      <c r="U321" s="29"/>
      <c r="V321" s="29" t="s">
        <v>46</v>
      </c>
      <c r="W321" s="29"/>
      <c r="X321" s="29"/>
      <c r="Y321" s="30"/>
      <c r="Z321" s="23"/>
      <c r="AA321" s="35"/>
      <c r="AB321" s="36"/>
    </row>
    <row r="322" spans="1:28" s="20" customFormat="1" ht="19.899999999999999" customHeight="1">
      <c r="A322" s="44" t="s">
        <v>1019</v>
      </c>
      <c r="B322" s="26" t="s">
        <v>29</v>
      </c>
      <c r="C322" s="41"/>
      <c r="D322" s="21" t="s">
        <v>524</v>
      </c>
      <c r="E322" s="21" t="s">
        <v>75</v>
      </c>
      <c r="F322" s="22" t="s">
        <v>32</v>
      </c>
      <c r="G322" s="22" t="s">
        <v>33</v>
      </c>
      <c r="H322" s="21" t="s">
        <v>934</v>
      </c>
      <c r="I322" s="23" t="s">
        <v>934</v>
      </c>
      <c r="J322" s="23" t="s">
        <v>1020</v>
      </c>
      <c r="K322" s="24" t="s">
        <v>1021</v>
      </c>
      <c r="L322" s="23" t="s">
        <v>1022</v>
      </c>
      <c r="M322" s="25" t="s">
        <v>302</v>
      </c>
      <c r="N322" s="25" t="s">
        <v>1023</v>
      </c>
      <c r="O322" s="26" t="s">
        <v>939</v>
      </c>
      <c r="P322" s="49" t="s">
        <v>73</v>
      </c>
      <c r="Q322" s="27">
        <v>500000</v>
      </c>
      <c r="R322" s="22" t="s">
        <v>43</v>
      </c>
      <c r="S322" s="28" t="s">
        <v>608</v>
      </c>
      <c r="T322" s="29"/>
      <c r="U322" s="29"/>
      <c r="V322" s="29" t="s">
        <v>46</v>
      </c>
      <c r="W322" s="29"/>
      <c r="X322" s="29"/>
      <c r="Y322" s="30"/>
      <c r="Z322" s="23"/>
      <c r="AA322" s="35"/>
      <c r="AB322" s="36"/>
    </row>
    <row r="323" spans="1:28" s="20" customFormat="1" ht="19.899999999999999" customHeight="1">
      <c r="A323" s="44" t="s">
        <v>1024</v>
      </c>
      <c r="B323" s="26" t="s">
        <v>29</v>
      </c>
      <c r="C323" s="41"/>
      <c r="D323" s="21" t="s">
        <v>524</v>
      </c>
      <c r="E323" s="21" t="s">
        <v>75</v>
      </c>
      <c r="F323" s="22" t="s">
        <v>32</v>
      </c>
      <c r="G323" s="22" t="s">
        <v>33</v>
      </c>
      <c r="H323" s="21" t="s">
        <v>934</v>
      </c>
      <c r="I323" s="23" t="s">
        <v>934</v>
      </c>
      <c r="J323" s="23"/>
      <c r="K323" s="24" t="s">
        <v>1025</v>
      </c>
      <c r="L323" s="23" t="s">
        <v>1026</v>
      </c>
      <c r="M323" s="25" t="s">
        <v>302</v>
      </c>
      <c r="N323" s="25" t="s">
        <v>1023</v>
      </c>
      <c r="O323" s="26" t="s">
        <v>939</v>
      </c>
      <c r="P323" s="49" t="s">
        <v>73</v>
      </c>
      <c r="Q323" s="27">
        <v>35000</v>
      </c>
      <c r="R323" s="22" t="s">
        <v>43</v>
      </c>
      <c r="S323" s="28" t="s">
        <v>608</v>
      </c>
      <c r="T323" s="29"/>
      <c r="U323" s="29"/>
      <c r="V323" s="29" t="s">
        <v>46</v>
      </c>
      <c r="W323" s="29"/>
      <c r="X323" s="29"/>
      <c r="Y323" s="30"/>
      <c r="Z323" s="23"/>
      <c r="AA323" s="35"/>
      <c r="AB323" s="36"/>
    </row>
    <row r="324" spans="1:28" s="20" customFormat="1" ht="19.899999999999999" customHeight="1">
      <c r="A324" s="44" t="s">
        <v>1027</v>
      </c>
      <c r="B324" s="26" t="s">
        <v>29</v>
      </c>
      <c r="C324" s="41"/>
      <c r="D324" s="21" t="s">
        <v>524</v>
      </c>
      <c r="E324" s="21" t="s">
        <v>75</v>
      </c>
      <c r="F324" s="22" t="s">
        <v>32</v>
      </c>
      <c r="G324" s="22" t="s">
        <v>33</v>
      </c>
      <c r="H324" s="21" t="s">
        <v>934</v>
      </c>
      <c r="I324" s="23" t="s">
        <v>934</v>
      </c>
      <c r="J324" s="23" t="s">
        <v>1028</v>
      </c>
      <c r="K324" s="24" t="s">
        <v>1029</v>
      </c>
      <c r="L324" s="23" t="s">
        <v>1030</v>
      </c>
      <c r="M324" s="25" t="s">
        <v>302</v>
      </c>
      <c r="N324" s="25" t="s">
        <v>1023</v>
      </c>
      <c r="O324" s="26" t="s">
        <v>939</v>
      </c>
      <c r="P324" s="49" t="s">
        <v>73</v>
      </c>
      <c r="Q324" s="27">
        <v>500000</v>
      </c>
      <c r="R324" s="22" t="s">
        <v>43</v>
      </c>
      <c r="S324" s="28" t="s">
        <v>608</v>
      </c>
      <c r="T324" s="29"/>
      <c r="U324" s="29"/>
      <c r="V324" s="29" t="s">
        <v>46</v>
      </c>
      <c r="W324" s="29"/>
      <c r="X324" s="29"/>
      <c r="Y324" s="30"/>
      <c r="Z324" s="23"/>
      <c r="AA324" s="35"/>
      <c r="AB324" s="36"/>
    </row>
    <row r="325" spans="1:28" s="20" customFormat="1" ht="19.899999999999999" customHeight="1">
      <c r="A325" s="44" t="s">
        <v>1031</v>
      </c>
      <c r="B325" s="26" t="s">
        <v>29</v>
      </c>
      <c r="C325" s="41"/>
      <c r="D325" s="21" t="s">
        <v>492</v>
      </c>
      <c r="E325" s="21" t="s">
        <v>75</v>
      </c>
      <c r="F325" s="22" t="s">
        <v>32</v>
      </c>
      <c r="G325" s="22" t="s">
        <v>33</v>
      </c>
      <c r="H325" s="21" t="s">
        <v>1032</v>
      </c>
      <c r="I325" s="23" t="s">
        <v>1032</v>
      </c>
      <c r="J325" s="23" t="s">
        <v>1033</v>
      </c>
      <c r="K325" s="24" t="s">
        <v>1034</v>
      </c>
      <c r="L325" s="23" t="s">
        <v>1035</v>
      </c>
      <c r="M325" s="25" t="s">
        <v>39</v>
      </c>
      <c r="N325" s="25" t="s">
        <v>397</v>
      </c>
      <c r="O325" s="26" t="s">
        <v>939</v>
      </c>
      <c r="P325" s="49" t="s">
        <v>64</v>
      </c>
      <c r="Q325" s="27">
        <v>318376</v>
      </c>
      <c r="R325" s="22" t="s">
        <v>43</v>
      </c>
      <c r="S325" s="28" t="s">
        <v>608</v>
      </c>
      <c r="T325" s="29"/>
      <c r="U325" s="29" t="s">
        <v>46</v>
      </c>
      <c r="V325" s="29"/>
      <c r="W325" s="29"/>
      <c r="X325" s="29"/>
      <c r="Y325" s="30"/>
      <c r="Z325" s="23"/>
      <c r="AA325" s="35"/>
      <c r="AB325" s="36"/>
    </row>
    <row r="326" spans="1:28" s="20" customFormat="1" ht="19.899999999999999" customHeight="1">
      <c r="A326" s="44" t="s">
        <v>1036</v>
      </c>
      <c r="B326" s="26" t="s">
        <v>29</v>
      </c>
      <c r="C326" s="41"/>
      <c r="D326" s="21" t="s">
        <v>492</v>
      </c>
      <c r="E326" s="21" t="s">
        <v>75</v>
      </c>
      <c r="F326" s="22" t="s">
        <v>32</v>
      </c>
      <c r="G326" s="22" t="s">
        <v>33</v>
      </c>
      <c r="H326" s="21" t="s">
        <v>1032</v>
      </c>
      <c r="I326" s="23" t="s">
        <v>1032</v>
      </c>
      <c r="J326" s="23" t="s">
        <v>1033</v>
      </c>
      <c r="K326" s="24" t="s">
        <v>1037</v>
      </c>
      <c r="L326" s="23" t="s">
        <v>1038</v>
      </c>
      <c r="M326" s="25" t="s">
        <v>54</v>
      </c>
      <c r="N326" s="25" t="s">
        <v>323</v>
      </c>
      <c r="O326" s="26" t="s">
        <v>939</v>
      </c>
      <c r="P326" s="49" t="s">
        <v>294</v>
      </c>
      <c r="Q326" s="27">
        <v>463678.56</v>
      </c>
      <c r="R326" s="22" t="s">
        <v>43</v>
      </c>
      <c r="S326" s="28" t="s">
        <v>608</v>
      </c>
      <c r="T326" s="29"/>
      <c r="U326" s="29" t="s">
        <v>46</v>
      </c>
      <c r="V326" s="29"/>
      <c r="W326" s="29"/>
      <c r="X326" s="29"/>
      <c r="Y326" s="30"/>
      <c r="Z326" s="23"/>
      <c r="AA326" s="35"/>
      <c r="AB326" s="36"/>
    </row>
    <row r="327" spans="1:28" s="20" customFormat="1" ht="19.899999999999999" customHeight="1">
      <c r="A327" s="44" t="s">
        <v>1039</v>
      </c>
      <c r="B327" s="26" t="s">
        <v>29</v>
      </c>
      <c r="C327" s="41"/>
      <c r="D327" s="21" t="s">
        <v>492</v>
      </c>
      <c r="E327" s="21" t="s">
        <v>75</v>
      </c>
      <c r="F327" s="22" t="s">
        <v>32</v>
      </c>
      <c r="G327" s="22" t="s">
        <v>33</v>
      </c>
      <c r="H327" s="21" t="s">
        <v>1032</v>
      </c>
      <c r="I327" s="23" t="s">
        <v>1032</v>
      </c>
      <c r="J327" s="23" t="s">
        <v>1033</v>
      </c>
      <c r="K327" s="24" t="s">
        <v>1040</v>
      </c>
      <c r="L327" s="23" t="s">
        <v>1041</v>
      </c>
      <c r="M327" s="25" t="s">
        <v>54</v>
      </c>
      <c r="N327" s="25" t="s">
        <v>323</v>
      </c>
      <c r="O327" s="26" t="s">
        <v>939</v>
      </c>
      <c r="P327" s="49" t="s">
        <v>73</v>
      </c>
      <c r="Q327" s="27">
        <v>257311.2</v>
      </c>
      <c r="R327" s="22" t="s">
        <v>43</v>
      </c>
      <c r="S327" s="28" t="s">
        <v>608</v>
      </c>
      <c r="T327" s="29" t="s">
        <v>46</v>
      </c>
      <c r="U327" s="29"/>
      <c r="V327" s="29"/>
      <c r="W327" s="29" t="s">
        <v>46</v>
      </c>
      <c r="X327" s="29"/>
      <c r="Y327" s="30"/>
      <c r="Z327" s="23"/>
      <c r="AA327" s="35"/>
      <c r="AB327" s="36"/>
    </row>
    <row r="328" spans="1:28" s="20" customFormat="1" ht="19.899999999999999" customHeight="1">
      <c r="A328" s="44" t="s">
        <v>1042</v>
      </c>
      <c r="B328" s="26" t="s">
        <v>29</v>
      </c>
      <c r="C328" s="41"/>
      <c r="D328" s="21" t="s">
        <v>492</v>
      </c>
      <c r="E328" s="21" t="s">
        <v>75</v>
      </c>
      <c r="F328" s="22" t="s">
        <v>32</v>
      </c>
      <c r="G328" s="22" t="s">
        <v>33</v>
      </c>
      <c r="H328" s="21" t="s">
        <v>1032</v>
      </c>
      <c r="I328" s="23" t="s">
        <v>1032</v>
      </c>
      <c r="J328" s="23" t="s">
        <v>1033</v>
      </c>
      <c r="K328" s="24" t="s">
        <v>1043</v>
      </c>
      <c r="L328" s="23" t="s">
        <v>1044</v>
      </c>
      <c r="M328" s="25" t="s">
        <v>54</v>
      </c>
      <c r="N328" s="25" t="s">
        <v>323</v>
      </c>
      <c r="O328" s="26" t="s">
        <v>939</v>
      </c>
      <c r="P328" s="49" t="s">
        <v>64</v>
      </c>
      <c r="Q328" s="27">
        <v>444042</v>
      </c>
      <c r="R328" s="22" t="s">
        <v>43</v>
      </c>
      <c r="S328" s="28" t="s">
        <v>608</v>
      </c>
      <c r="T328" s="29" t="s">
        <v>46</v>
      </c>
      <c r="U328" s="29"/>
      <c r="V328" s="29"/>
      <c r="W328" s="29"/>
      <c r="X328" s="29"/>
      <c r="Y328" s="30"/>
      <c r="Z328" s="23"/>
      <c r="AA328" s="35"/>
      <c r="AB328" s="36"/>
    </row>
    <row r="329" spans="1:28" s="20" customFormat="1" ht="19.899999999999999" customHeight="1">
      <c r="A329" s="44" t="s">
        <v>1045</v>
      </c>
      <c r="B329" s="26" t="s">
        <v>29</v>
      </c>
      <c r="C329" s="41"/>
      <c r="D329" s="21" t="s">
        <v>296</v>
      </c>
      <c r="E329" s="21" t="s">
        <v>75</v>
      </c>
      <c r="F329" s="22" t="s">
        <v>32</v>
      </c>
      <c r="G329" s="22" t="s">
        <v>33</v>
      </c>
      <c r="H329" s="21" t="s">
        <v>1032</v>
      </c>
      <c r="I329" s="23" t="s">
        <v>1032</v>
      </c>
      <c r="J329" s="23" t="s">
        <v>1046</v>
      </c>
      <c r="K329" s="24" t="s">
        <v>1047</v>
      </c>
      <c r="L329" s="23" t="s">
        <v>1048</v>
      </c>
      <c r="M329" s="25" t="s">
        <v>82</v>
      </c>
      <c r="N329" s="25" t="s">
        <v>83</v>
      </c>
      <c r="O329" s="26" t="s">
        <v>939</v>
      </c>
      <c r="P329" s="49" t="s">
        <v>64</v>
      </c>
      <c r="Q329" s="27">
        <v>500000</v>
      </c>
      <c r="R329" s="22" t="s">
        <v>43</v>
      </c>
      <c r="S329" s="28" t="s">
        <v>608</v>
      </c>
      <c r="T329" s="29" t="s">
        <v>46</v>
      </c>
      <c r="U329" s="29"/>
      <c r="V329" s="29"/>
      <c r="W329" s="29"/>
      <c r="X329" s="29"/>
      <c r="Y329" s="30"/>
      <c r="Z329" s="23"/>
      <c r="AA329" s="35"/>
      <c r="AB329" s="36"/>
    </row>
    <row r="330" spans="1:28" s="20" customFormat="1" ht="19.899999999999999" customHeight="1">
      <c r="A330" s="44" t="s">
        <v>1049</v>
      </c>
      <c r="B330" s="26" t="s">
        <v>29</v>
      </c>
      <c r="C330" s="41"/>
      <c r="D330" s="21" t="s">
        <v>296</v>
      </c>
      <c r="E330" s="21" t="s">
        <v>31</v>
      </c>
      <c r="F330" s="22" t="s">
        <v>50</v>
      </c>
      <c r="G330" s="22" t="s">
        <v>33</v>
      </c>
      <c r="H330" s="21" t="s">
        <v>1032</v>
      </c>
      <c r="I330" s="23" t="s">
        <v>1032</v>
      </c>
      <c r="J330" s="24" t="s">
        <v>1050</v>
      </c>
      <c r="K330" s="23"/>
      <c r="L330" s="23" t="s">
        <v>1051</v>
      </c>
      <c r="M330" s="25" t="s">
        <v>302</v>
      </c>
      <c r="N330" s="25" t="s">
        <v>303</v>
      </c>
      <c r="O330" s="26" t="s">
        <v>939</v>
      </c>
      <c r="P330" s="49" t="s">
        <v>64</v>
      </c>
      <c r="Q330" s="27">
        <v>17298633</v>
      </c>
      <c r="R330" s="22" t="s">
        <v>43</v>
      </c>
      <c r="S330" s="28" t="s">
        <v>608</v>
      </c>
      <c r="T330" s="29" t="s">
        <v>46</v>
      </c>
      <c r="U330" s="29" t="s">
        <v>46</v>
      </c>
      <c r="V330" s="29"/>
      <c r="W330" s="29"/>
      <c r="X330" s="29"/>
      <c r="Y330" s="30"/>
      <c r="Z330" s="23"/>
      <c r="AA330" s="35"/>
      <c r="AB330" s="36"/>
    </row>
    <row r="331" spans="1:28" s="20" customFormat="1" ht="19.899999999999999" customHeight="1">
      <c r="A331" s="44" t="s">
        <v>1052</v>
      </c>
      <c r="B331" s="26" t="s">
        <v>29</v>
      </c>
      <c r="C331" s="41"/>
      <c r="D331" s="21" t="s">
        <v>296</v>
      </c>
      <c r="E331" s="21" t="s">
        <v>31</v>
      </c>
      <c r="F331" s="22" t="s">
        <v>50</v>
      </c>
      <c r="G331" s="22" t="s">
        <v>33</v>
      </c>
      <c r="H331" s="21" t="s">
        <v>1032</v>
      </c>
      <c r="I331" s="23" t="s">
        <v>1032</v>
      </c>
      <c r="J331" s="24" t="s">
        <v>1053</v>
      </c>
      <c r="K331" s="23"/>
      <c r="L331" s="23" t="s">
        <v>1054</v>
      </c>
      <c r="M331" s="25" t="s">
        <v>54</v>
      </c>
      <c r="N331" s="25" t="s">
        <v>209</v>
      </c>
      <c r="O331" s="26" t="s">
        <v>939</v>
      </c>
      <c r="P331" s="49" t="s">
        <v>64</v>
      </c>
      <c r="Q331" s="27">
        <v>5000000</v>
      </c>
      <c r="R331" s="22" t="s">
        <v>43</v>
      </c>
      <c r="S331" s="28" t="s">
        <v>608</v>
      </c>
      <c r="T331" s="29" t="s">
        <v>46</v>
      </c>
      <c r="U331" s="29"/>
      <c r="V331" s="29"/>
      <c r="W331" s="29"/>
      <c r="X331" s="29"/>
      <c r="Y331" s="30"/>
      <c r="Z331" s="23"/>
      <c r="AA331" s="35"/>
      <c r="AB331" s="36"/>
    </row>
    <row r="332" spans="1:28" s="20" customFormat="1" ht="19.899999999999999" customHeight="1">
      <c r="A332" s="44" t="s">
        <v>1055</v>
      </c>
      <c r="B332" s="26" t="s">
        <v>29</v>
      </c>
      <c r="C332" s="57" t="str">
        <f>A332</f>
        <v>E11</v>
      </c>
      <c r="D332" s="21" t="s">
        <v>1056</v>
      </c>
      <c r="E332" s="21" t="s">
        <v>75</v>
      </c>
      <c r="F332" s="22" t="s">
        <v>50</v>
      </c>
      <c r="G332" s="22" t="s">
        <v>33</v>
      </c>
      <c r="H332" s="21" t="s">
        <v>1057</v>
      </c>
      <c r="I332" s="23" t="s">
        <v>1057</v>
      </c>
      <c r="J332" s="24" t="s">
        <v>1058</v>
      </c>
      <c r="K332" s="23"/>
      <c r="L332" s="23" t="s">
        <v>1059</v>
      </c>
      <c r="M332" s="25" t="s">
        <v>302</v>
      </c>
      <c r="N332" s="25" t="s">
        <v>303</v>
      </c>
      <c r="O332" s="26" t="s">
        <v>304</v>
      </c>
      <c r="P332" s="49" t="s">
        <v>73</v>
      </c>
      <c r="Q332" s="27">
        <v>200000000</v>
      </c>
      <c r="R332" s="22" t="s">
        <v>43</v>
      </c>
      <c r="S332" s="28" t="s">
        <v>608</v>
      </c>
      <c r="T332" s="29" t="s">
        <v>46</v>
      </c>
      <c r="U332" s="29" t="s">
        <v>46</v>
      </c>
      <c r="V332" s="29"/>
      <c r="W332" s="29"/>
      <c r="X332" s="29" t="s">
        <v>46</v>
      </c>
      <c r="Y332" s="30"/>
      <c r="Z332" s="23"/>
      <c r="AA332" s="35"/>
      <c r="AB332" s="36"/>
    </row>
    <row r="333" spans="1:28" s="20" customFormat="1" ht="19.899999999999999" customHeight="1">
      <c r="A333" s="44" t="s">
        <v>1060</v>
      </c>
      <c r="B333" s="26" t="s">
        <v>29</v>
      </c>
      <c r="C333" s="57" t="str">
        <f>A333</f>
        <v>E12</v>
      </c>
      <c r="D333" s="21" t="s">
        <v>1056</v>
      </c>
      <c r="E333" s="21" t="s">
        <v>75</v>
      </c>
      <c r="F333" s="22" t="s">
        <v>50</v>
      </c>
      <c r="G333" s="22" t="s">
        <v>33</v>
      </c>
      <c r="H333" s="21" t="s">
        <v>1057</v>
      </c>
      <c r="I333" s="23" t="s">
        <v>1057</v>
      </c>
      <c r="J333" s="24" t="s">
        <v>1061</v>
      </c>
      <c r="K333" s="24"/>
      <c r="L333" s="23" t="s">
        <v>1062</v>
      </c>
      <c r="M333" s="25" t="s">
        <v>302</v>
      </c>
      <c r="N333" s="25" t="s">
        <v>303</v>
      </c>
      <c r="O333" s="26" t="s">
        <v>304</v>
      </c>
      <c r="P333" s="49" t="s">
        <v>73</v>
      </c>
      <c r="Q333" s="27">
        <v>50000000</v>
      </c>
      <c r="R333" s="22" t="s">
        <v>43</v>
      </c>
      <c r="S333" s="28" t="s">
        <v>608</v>
      </c>
      <c r="T333" s="29" t="s">
        <v>46</v>
      </c>
      <c r="U333" s="29" t="s">
        <v>46</v>
      </c>
      <c r="V333" s="29" t="s">
        <v>46</v>
      </c>
      <c r="W333" s="29"/>
      <c r="X333" s="29"/>
      <c r="Y333" s="30"/>
      <c r="Z333" s="23"/>
      <c r="AA333" s="35"/>
      <c r="AB333" s="36"/>
    </row>
    <row r="334" spans="1:28" s="20" customFormat="1" ht="19.899999999999999" customHeight="1">
      <c r="A334" s="44" t="s">
        <v>1063</v>
      </c>
      <c r="B334" s="26" t="s">
        <v>29</v>
      </c>
      <c r="C334" s="57" t="str">
        <f>A334</f>
        <v>E13</v>
      </c>
      <c r="D334" s="21" t="s">
        <v>1056</v>
      </c>
      <c r="E334" s="21" t="s">
        <v>75</v>
      </c>
      <c r="F334" s="22" t="s">
        <v>32</v>
      </c>
      <c r="G334" s="22" t="s">
        <v>33</v>
      </c>
      <c r="H334" s="21" t="s">
        <v>1057</v>
      </c>
      <c r="I334" s="23" t="s">
        <v>1057</v>
      </c>
      <c r="J334" s="23" t="s">
        <v>1064</v>
      </c>
      <c r="K334" s="24" t="s">
        <v>1065</v>
      </c>
      <c r="L334" s="23" t="s">
        <v>1066</v>
      </c>
      <c r="M334" s="25" t="s">
        <v>302</v>
      </c>
      <c r="N334" s="25" t="s">
        <v>303</v>
      </c>
      <c r="O334" s="26" t="s">
        <v>304</v>
      </c>
      <c r="P334" s="49" t="s">
        <v>73</v>
      </c>
      <c r="Q334" s="27">
        <v>100000000</v>
      </c>
      <c r="R334" s="22" t="s">
        <v>43</v>
      </c>
      <c r="S334" s="28" t="s">
        <v>608</v>
      </c>
      <c r="T334" s="29" t="s">
        <v>46</v>
      </c>
      <c r="U334" s="29" t="s">
        <v>46</v>
      </c>
      <c r="V334" s="29"/>
      <c r="W334" s="29"/>
      <c r="X334" s="29" t="s">
        <v>46</v>
      </c>
      <c r="Y334" s="30"/>
      <c r="Z334" s="23"/>
      <c r="AA334" s="35"/>
      <c r="AB334" s="36"/>
    </row>
    <row r="335" spans="1:28" s="20" customFormat="1" ht="19.899999999999999" customHeight="1">
      <c r="A335" s="44" t="s">
        <v>1067</v>
      </c>
      <c r="B335" s="26" t="s">
        <v>29</v>
      </c>
      <c r="C335" s="57" t="str">
        <f>A335</f>
        <v>E14</v>
      </c>
      <c r="D335" s="21" t="s">
        <v>1056</v>
      </c>
      <c r="E335" s="21" t="s">
        <v>75</v>
      </c>
      <c r="F335" s="22" t="s">
        <v>32</v>
      </c>
      <c r="G335" s="22" t="s">
        <v>33</v>
      </c>
      <c r="H335" s="21" t="s">
        <v>1057</v>
      </c>
      <c r="I335" s="23" t="s">
        <v>1057</v>
      </c>
      <c r="J335" s="23" t="s">
        <v>1064</v>
      </c>
      <c r="K335" s="24" t="s">
        <v>1068</v>
      </c>
      <c r="L335" s="23" t="s">
        <v>1069</v>
      </c>
      <c r="M335" s="25" t="s">
        <v>302</v>
      </c>
      <c r="N335" s="25" t="s">
        <v>303</v>
      </c>
      <c r="O335" s="26" t="s">
        <v>304</v>
      </c>
      <c r="P335" s="49" t="s">
        <v>73</v>
      </c>
      <c r="Q335" s="27">
        <v>20000000</v>
      </c>
      <c r="R335" s="22" t="s">
        <v>43</v>
      </c>
      <c r="S335" s="28" t="s">
        <v>608</v>
      </c>
      <c r="T335" s="29" t="s">
        <v>46</v>
      </c>
      <c r="U335" s="29" t="s">
        <v>46</v>
      </c>
      <c r="V335" s="29" t="s">
        <v>46</v>
      </c>
      <c r="W335" s="29"/>
      <c r="X335" s="29"/>
      <c r="Y335" s="30"/>
      <c r="Z335" s="23"/>
      <c r="AA335" s="35"/>
      <c r="AB335" s="36"/>
    </row>
    <row r="336" spans="1:28" s="20" customFormat="1" ht="19.899999999999999" customHeight="1">
      <c r="A336" s="44" t="s">
        <v>1070</v>
      </c>
      <c r="B336" s="26" t="s">
        <v>29</v>
      </c>
      <c r="C336" s="57" t="str">
        <f>A336</f>
        <v>E15</v>
      </c>
      <c r="D336" s="21" t="s">
        <v>1056</v>
      </c>
      <c r="E336" s="21" t="s">
        <v>75</v>
      </c>
      <c r="F336" s="22" t="s">
        <v>50</v>
      </c>
      <c r="G336" s="22" t="s">
        <v>33</v>
      </c>
      <c r="H336" s="21" t="s">
        <v>1057</v>
      </c>
      <c r="I336" s="23" t="s">
        <v>1057</v>
      </c>
      <c r="J336" s="24" t="s">
        <v>1061</v>
      </c>
      <c r="K336" s="24"/>
      <c r="L336" s="23" t="s">
        <v>1071</v>
      </c>
      <c r="M336" s="25" t="s">
        <v>302</v>
      </c>
      <c r="N336" s="25" t="s">
        <v>303</v>
      </c>
      <c r="O336" s="26" t="s">
        <v>304</v>
      </c>
      <c r="P336" s="49" t="s">
        <v>73</v>
      </c>
      <c r="Q336" s="27">
        <v>60000000</v>
      </c>
      <c r="R336" s="22" t="s">
        <v>43</v>
      </c>
      <c r="S336" s="28" t="s">
        <v>608</v>
      </c>
      <c r="T336" s="29" t="s">
        <v>46</v>
      </c>
      <c r="U336" s="29" t="s">
        <v>46</v>
      </c>
      <c r="V336" s="29" t="s">
        <v>46</v>
      </c>
      <c r="W336" s="29"/>
      <c r="X336" s="29"/>
      <c r="Y336" s="30"/>
      <c r="Z336" s="23"/>
      <c r="AA336" s="35"/>
      <c r="AB336" s="36"/>
    </row>
    <row r="337" spans="1:28" s="20" customFormat="1" ht="19.899999999999999" customHeight="1">
      <c r="A337" s="44" t="s">
        <v>1072</v>
      </c>
      <c r="B337" s="26" t="s">
        <v>29</v>
      </c>
      <c r="C337" s="41"/>
      <c r="D337" s="21" t="s">
        <v>1056</v>
      </c>
      <c r="E337" s="21" t="s">
        <v>75</v>
      </c>
      <c r="F337" s="22" t="s">
        <v>32</v>
      </c>
      <c r="G337" s="22" t="s">
        <v>33</v>
      </c>
      <c r="H337" s="21" t="s">
        <v>1057</v>
      </c>
      <c r="I337" s="23" t="s">
        <v>1057</v>
      </c>
      <c r="J337" s="23" t="s">
        <v>1073</v>
      </c>
      <c r="K337" s="24" t="s">
        <v>1074</v>
      </c>
      <c r="L337" s="23" t="s">
        <v>1075</v>
      </c>
      <c r="M337" s="25" t="s">
        <v>302</v>
      </c>
      <c r="N337" s="25" t="s">
        <v>303</v>
      </c>
      <c r="O337" s="26" t="s">
        <v>304</v>
      </c>
      <c r="P337" s="49" t="s">
        <v>73</v>
      </c>
      <c r="Q337" s="27">
        <v>100000000</v>
      </c>
      <c r="R337" s="22" t="s">
        <v>43</v>
      </c>
      <c r="S337" s="28" t="s">
        <v>608</v>
      </c>
      <c r="T337" s="29" t="s">
        <v>46</v>
      </c>
      <c r="U337" s="29" t="s">
        <v>46</v>
      </c>
      <c r="V337" s="29"/>
      <c r="W337" s="29"/>
      <c r="X337" s="29" t="s">
        <v>46</v>
      </c>
      <c r="Y337" s="30"/>
      <c r="Z337" s="23"/>
      <c r="AA337" s="35"/>
      <c r="AB337" s="36"/>
    </row>
    <row r="338" spans="1:28" s="20" customFormat="1" ht="19.899999999999999" customHeight="1">
      <c r="A338" s="44" t="s">
        <v>1076</v>
      </c>
      <c r="B338" s="26" t="s">
        <v>29</v>
      </c>
      <c r="C338" s="41"/>
      <c r="D338" s="21" t="s">
        <v>1056</v>
      </c>
      <c r="E338" s="21" t="s">
        <v>75</v>
      </c>
      <c r="F338" s="22" t="s">
        <v>32</v>
      </c>
      <c r="G338" s="22" t="s">
        <v>33</v>
      </c>
      <c r="H338" s="21" t="s">
        <v>1057</v>
      </c>
      <c r="I338" s="23" t="s">
        <v>1057</v>
      </c>
      <c r="J338" s="23" t="s">
        <v>1073</v>
      </c>
      <c r="K338" s="24" t="s">
        <v>1077</v>
      </c>
      <c r="L338" s="23" t="s">
        <v>1078</v>
      </c>
      <c r="M338" s="25" t="s">
        <v>302</v>
      </c>
      <c r="N338" s="25" t="s">
        <v>303</v>
      </c>
      <c r="O338" s="26" t="s">
        <v>304</v>
      </c>
      <c r="P338" s="49" t="s">
        <v>73</v>
      </c>
      <c r="Q338" s="27">
        <v>100000000</v>
      </c>
      <c r="R338" s="22" t="s">
        <v>43</v>
      </c>
      <c r="S338" s="28" t="s">
        <v>608</v>
      </c>
      <c r="T338" s="29" t="s">
        <v>46</v>
      </c>
      <c r="U338" s="29" t="s">
        <v>46</v>
      </c>
      <c r="V338" s="29"/>
      <c r="W338" s="29"/>
      <c r="X338" s="29" t="s">
        <v>46</v>
      </c>
      <c r="Y338" s="30"/>
      <c r="Z338" s="23"/>
      <c r="AA338" s="35"/>
      <c r="AB338" s="36"/>
    </row>
    <row r="339" spans="1:28" s="20" customFormat="1" ht="19.899999999999999" customHeight="1">
      <c r="A339" s="44" t="s">
        <v>1079</v>
      </c>
      <c r="B339" s="26" t="s">
        <v>29</v>
      </c>
      <c r="C339" s="41"/>
      <c r="D339" s="21" t="s">
        <v>1056</v>
      </c>
      <c r="E339" s="21" t="s">
        <v>156</v>
      </c>
      <c r="F339" s="22" t="s">
        <v>32</v>
      </c>
      <c r="G339" s="22" t="s">
        <v>33</v>
      </c>
      <c r="H339" s="21" t="s">
        <v>1057</v>
      </c>
      <c r="I339" s="23" t="s">
        <v>1057</v>
      </c>
      <c r="J339" s="23" t="s">
        <v>1080</v>
      </c>
      <c r="K339" s="24" t="s">
        <v>1081</v>
      </c>
      <c r="L339" s="23" t="s">
        <v>1082</v>
      </c>
      <c r="M339" s="25" t="s">
        <v>302</v>
      </c>
      <c r="N339" s="25" t="s">
        <v>303</v>
      </c>
      <c r="O339" s="26" t="s">
        <v>304</v>
      </c>
      <c r="P339" s="49" t="s">
        <v>73</v>
      </c>
      <c r="Q339" s="27">
        <v>200000</v>
      </c>
      <c r="R339" s="22" t="s">
        <v>43</v>
      </c>
      <c r="S339" s="28" t="s">
        <v>608</v>
      </c>
      <c r="T339" s="29"/>
      <c r="U339" s="29" t="s">
        <v>46</v>
      </c>
      <c r="V339" s="29"/>
      <c r="W339" s="29"/>
      <c r="X339" s="29"/>
      <c r="Y339" s="30"/>
      <c r="Z339" s="23"/>
      <c r="AA339" s="35"/>
      <c r="AB339" s="36"/>
    </row>
    <row r="340" spans="1:28" s="20" customFormat="1" ht="19.899999999999999" customHeight="1">
      <c r="A340" s="44" t="s">
        <v>1083</v>
      </c>
      <c r="B340" s="26" t="s">
        <v>29</v>
      </c>
      <c r="C340" s="57" t="str">
        <f>A340</f>
        <v>E19</v>
      </c>
      <c r="D340" s="21" t="s">
        <v>1056</v>
      </c>
      <c r="E340" s="21" t="s">
        <v>75</v>
      </c>
      <c r="F340" s="22" t="s">
        <v>50</v>
      </c>
      <c r="G340" s="22" t="s">
        <v>33</v>
      </c>
      <c r="H340" s="21" t="s">
        <v>1057</v>
      </c>
      <c r="I340" s="23" t="s">
        <v>1057</v>
      </c>
      <c r="J340" s="24" t="s">
        <v>1084</v>
      </c>
      <c r="K340" s="24"/>
      <c r="L340" s="23" t="s">
        <v>1085</v>
      </c>
      <c r="M340" s="25" t="s">
        <v>302</v>
      </c>
      <c r="N340" s="25" t="s">
        <v>303</v>
      </c>
      <c r="O340" s="26" t="s">
        <v>304</v>
      </c>
      <c r="P340" s="49" t="s">
        <v>73</v>
      </c>
      <c r="Q340" s="27">
        <v>100000000</v>
      </c>
      <c r="R340" s="22" t="s">
        <v>43</v>
      </c>
      <c r="S340" s="28" t="s">
        <v>608</v>
      </c>
      <c r="T340" s="29" t="s">
        <v>46</v>
      </c>
      <c r="U340" s="29" t="s">
        <v>46</v>
      </c>
      <c r="V340" s="29"/>
      <c r="W340" s="29"/>
      <c r="X340" s="29" t="s">
        <v>46</v>
      </c>
      <c r="Y340" s="30"/>
      <c r="Z340" s="23"/>
      <c r="AA340" s="35"/>
      <c r="AB340" s="36"/>
    </row>
    <row r="341" spans="1:28" s="20" customFormat="1" ht="19.899999999999999" customHeight="1">
      <c r="A341" s="44" t="s">
        <v>1086</v>
      </c>
      <c r="B341" s="26" t="s">
        <v>29</v>
      </c>
      <c r="C341" s="57" t="str">
        <f>A341</f>
        <v>E20</v>
      </c>
      <c r="D341" s="21" t="s">
        <v>1056</v>
      </c>
      <c r="E341" s="21" t="s">
        <v>75</v>
      </c>
      <c r="F341" s="22" t="s">
        <v>50</v>
      </c>
      <c r="G341" s="22" t="s">
        <v>33</v>
      </c>
      <c r="H341" s="21" t="s">
        <v>1057</v>
      </c>
      <c r="I341" s="23" t="s">
        <v>1057</v>
      </c>
      <c r="J341" s="24" t="s">
        <v>1087</v>
      </c>
      <c r="K341" s="24"/>
      <c r="L341" s="23" t="s">
        <v>1088</v>
      </c>
      <c r="M341" s="25" t="s">
        <v>302</v>
      </c>
      <c r="N341" s="25" t="s">
        <v>303</v>
      </c>
      <c r="O341" s="26" t="s">
        <v>304</v>
      </c>
      <c r="P341" s="49" t="s">
        <v>73</v>
      </c>
      <c r="Q341" s="27">
        <v>10000000</v>
      </c>
      <c r="R341" s="22" t="s">
        <v>43</v>
      </c>
      <c r="S341" s="28" t="s">
        <v>608</v>
      </c>
      <c r="T341" s="29" t="s">
        <v>46</v>
      </c>
      <c r="U341" s="29" t="s">
        <v>46</v>
      </c>
      <c r="V341" s="29" t="s">
        <v>46</v>
      </c>
      <c r="W341" s="29"/>
      <c r="X341" s="29"/>
      <c r="Y341" s="30"/>
      <c r="Z341" s="23"/>
      <c r="AA341" s="35"/>
      <c r="AB341" s="36"/>
    </row>
    <row r="342" spans="1:28" s="20" customFormat="1" ht="19.899999999999999" customHeight="1">
      <c r="A342" s="44" t="s">
        <v>1089</v>
      </c>
      <c r="B342" s="26" t="s">
        <v>29</v>
      </c>
      <c r="C342" s="57" t="str">
        <f>A342</f>
        <v>E21</v>
      </c>
      <c r="D342" s="21" t="s">
        <v>1056</v>
      </c>
      <c r="E342" s="21" t="s">
        <v>75</v>
      </c>
      <c r="F342" s="22" t="s">
        <v>50</v>
      </c>
      <c r="G342" s="22" t="s">
        <v>33</v>
      </c>
      <c r="H342" s="21" t="s">
        <v>1057</v>
      </c>
      <c r="I342" s="23" t="s">
        <v>1057</v>
      </c>
      <c r="J342" s="24" t="s">
        <v>1090</v>
      </c>
      <c r="K342" s="24"/>
      <c r="L342" s="23" t="s">
        <v>1091</v>
      </c>
      <c r="M342" s="25" t="s">
        <v>302</v>
      </c>
      <c r="N342" s="25" t="s">
        <v>303</v>
      </c>
      <c r="O342" s="26" t="s">
        <v>304</v>
      </c>
      <c r="P342" s="49" t="s">
        <v>73</v>
      </c>
      <c r="Q342" s="27">
        <v>10000000</v>
      </c>
      <c r="R342" s="22" t="s">
        <v>43</v>
      </c>
      <c r="S342" s="28" t="s">
        <v>608</v>
      </c>
      <c r="T342" s="29" t="s">
        <v>46</v>
      </c>
      <c r="U342" s="29" t="s">
        <v>46</v>
      </c>
      <c r="V342" s="29" t="s">
        <v>46</v>
      </c>
      <c r="W342" s="29"/>
      <c r="X342" s="29"/>
      <c r="Y342" s="30"/>
      <c r="Z342" s="23"/>
      <c r="AA342" s="35"/>
      <c r="AB342" s="36"/>
    </row>
    <row r="343" spans="1:28" s="20" customFormat="1" ht="19.899999999999999" customHeight="1">
      <c r="A343" s="44" t="s">
        <v>1092</v>
      </c>
      <c r="B343" s="26" t="s">
        <v>29</v>
      </c>
      <c r="C343" s="57" t="str">
        <f>A343</f>
        <v>E22</v>
      </c>
      <c r="D343" s="21" t="s">
        <v>1056</v>
      </c>
      <c r="E343" s="21" t="s">
        <v>75</v>
      </c>
      <c r="F343" s="22" t="s">
        <v>50</v>
      </c>
      <c r="G343" s="22" t="s">
        <v>33</v>
      </c>
      <c r="H343" s="21" t="s">
        <v>1057</v>
      </c>
      <c r="I343" s="23" t="s">
        <v>1093</v>
      </c>
      <c r="J343" s="24" t="s">
        <v>1094</v>
      </c>
      <c r="K343" s="24"/>
      <c r="L343" s="23" t="s">
        <v>1095</v>
      </c>
      <c r="M343" s="25" t="s">
        <v>302</v>
      </c>
      <c r="N343" s="25" t="s">
        <v>303</v>
      </c>
      <c r="O343" s="26" t="s">
        <v>304</v>
      </c>
      <c r="P343" s="49" t="s">
        <v>73</v>
      </c>
      <c r="Q343" s="27">
        <v>200000000</v>
      </c>
      <c r="R343" s="22" t="s">
        <v>43</v>
      </c>
      <c r="S343" s="28" t="s">
        <v>608</v>
      </c>
      <c r="T343" s="29" t="s">
        <v>46</v>
      </c>
      <c r="U343" s="29" t="s">
        <v>46</v>
      </c>
      <c r="V343" s="29"/>
      <c r="W343" s="29"/>
      <c r="X343" s="29" t="s">
        <v>46</v>
      </c>
      <c r="Y343" s="30"/>
      <c r="Z343" s="23"/>
      <c r="AA343" s="35"/>
      <c r="AB343" s="36"/>
    </row>
    <row r="344" spans="1:28" s="20" customFormat="1" ht="19.899999999999999" customHeight="1">
      <c r="A344" s="44" t="s">
        <v>1096</v>
      </c>
      <c r="B344" s="26" t="s">
        <v>29</v>
      </c>
      <c r="C344" s="57" t="s">
        <v>1096</v>
      </c>
      <c r="D344" s="21" t="s">
        <v>1056</v>
      </c>
      <c r="E344" s="21" t="s">
        <v>75</v>
      </c>
      <c r="F344" s="22" t="s">
        <v>50</v>
      </c>
      <c r="G344" s="22" t="s">
        <v>33</v>
      </c>
      <c r="H344" s="21" t="s">
        <v>1057</v>
      </c>
      <c r="I344" s="23" t="s">
        <v>1093</v>
      </c>
      <c r="J344" s="24" t="s">
        <v>1097</v>
      </c>
      <c r="K344" s="24"/>
      <c r="L344" s="23" t="s">
        <v>1095</v>
      </c>
      <c r="M344" s="25" t="s">
        <v>302</v>
      </c>
      <c r="N344" s="25" t="s">
        <v>303</v>
      </c>
      <c r="O344" s="26" t="s">
        <v>304</v>
      </c>
      <c r="P344" s="49" t="s">
        <v>73</v>
      </c>
      <c r="Q344" s="27">
        <v>200000000</v>
      </c>
      <c r="R344" s="22" t="s">
        <v>43</v>
      </c>
      <c r="S344" s="28" t="s">
        <v>608</v>
      </c>
      <c r="T344" s="29" t="s">
        <v>46</v>
      </c>
      <c r="U344" s="29" t="s">
        <v>46</v>
      </c>
      <c r="V344" s="29"/>
      <c r="W344" s="29"/>
      <c r="X344" s="29" t="s">
        <v>46</v>
      </c>
      <c r="Y344" s="30"/>
      <c r="Z344" s="23"/>
      <c r="AA344" s="35"/>
      <c r="AB344" s="36"/>
    </row>
    <row r="345" spans="1:28" s="20" customFormat="1" ht="19.899999999999999" customHeight="1">
      <c r="A345" s="44" t="s">
        <v>1098</v>
      </c>
      <c r="B345" s="26" t="s">
        <v>29</v>
      </c>
      <c r="C345" s="57" t="str">
        <f>A345</f>
        <v>E24</v>
      </c>
      <c r="D345" s="21" t="s">
        <v>1056</v>
      </c>
      <c r="E345" s="21" t="s">
        <v>75</v>
      </c>
      <c r="F345" s="22" t="s">
        <v>50</v>
      </c>
      <c r="G345" s="22" t="s">
        <v>33</v>
      </c>
      <c r="H345" s="21" t="s">
        <v>1057</v>
      </c>
      <c r="I345" s="23" t="s">
        <v>1057</v>
      </c>
      <c r="J345" s="24" t="s">
        <v>1099</v>
      </c>
      <c r="K345" s="24"/>
      <c r="L345" s="23" t="s">
        <v>1100</v>
      </c>
      <c r="M345" s="25" t="s">
        <v>302</v>
      </c>
      <c r="N345" s="25" t="s">
        <v>303</v>
      </c>
      <c r="O345" s="26" t="s">
        <v>304</v>
      </c>
      <c r="P345" s="49" t="s">
        <v>73</v>
      </c>
      <c r="Q345" s="27">
        <v>10000000</v>
      </c>
      <c r="R345" s="22" t="s">
        <v>43</v>
      </c>
      <c r="S345" s="28" t="s">
        <v>608</v>
      </c>
      <c r="T345" s="29" t="s">
        <v>46</v>
      </c>
      <c r="U345" s="29" t="s">
        <v>46</v>
      </c>
      <c r="V345" s="29" t="s">
        <v>46</v>
      </c>
      <c r="W345" s="29"/>
      <c r="X345" s="29"/>
      <c r="Y345" s="30"/>
      <c r="Z345" s="23"/>
      <c r="AA345" s="35"/>
      <c r="AB345" s="36"/>
    </row>
    <row r="346" spans="1:28" s="20" customFormat="1" ht="19.899999999999999" customHeight="1">
      <c r="A346" s="44" t="s">
        <v>1101</v>
      </c>
      <c r="B346" s="26" t="s">
        <v>29</v>
      </c>
      <c r="C346" s="57" t="str">
        <f>A346</f>
        <v>E25</v>
      </c>
      <c r="D346" s="21" t="s">
        <v>1056</v>
      </c>
      <c r="E346" s="21" t="s">
        <v>31</v>
      </c>
      <c r="F346" s="22" t="s">
        <v>50</v>
      </c>
      <c r="G346" s="22" t="s">
        <v>33</v>
      </c>
      <c r="H346" s="21" t="s">
        <v>1057</v>
      </c>
      <c r="I346" s="23" t="s">
        <v>1093</v>
      </c>
      <c r="J346" s="24" t="s">
        <v>1102</v>
      </c>
      <c r="K346" s="24"/>
      <c r="L346" s="23" t="s">
        <v>1103</v>
      </c>
      <c r="M346" s="25" t="s">
        <v>302</v>
      </c>
      <c r="N346" s="25" t="s">
        <v>303</v>
      </c>
      <c r="O346" s="26" t="s">
        <v>304</v>
      </c>
      <c r="P346" s="49" t="s">
        <v>73</v>
      </c>
      <c r="Q346" s="27">
        <v>10000000</v>
      </c>
      <c r="R346" s="22" t="s">
        <v>43</v>
      </c>
      <c r="S346" s="28" t="s">
        <v>608</v>
      </c>
      <c r="T346" s="29" t="s">
        <v>46</v>
      </c>
      <c r="U346" s="29" t="s">
        <v>46</v>
      </c>
      <c r="V346" s="29" t="s">
        <v>46</v>
      </c>
      <c r="W346" s="29"/>
      <c r="X346" s="29"/>
      <c r="Y346" s="30"/>
      <c r="Z346" s="23"/>
      <c r="AA346" s="35"/>
      <c r="AB346" s="36"/>
    </row>
    <row r="347" spans="1:28" s="20" customFormat="1" ht="19.899999999999999" customHeight="1">
      <c r="A347" s="44" t="s">
        <v>1104</v>
      </c>
      <c r="B347" s="26" t="s">
        <v>1105</v>
      </c>
      <c r="C347" s="41"/>
      <c r="D347" s="21" t="s">
        <v>432</v>
      </c>
      <c r="E347" s="21" t="s">
        <v>89</v>
      </c>
      <c r="F347" s="22" t="s">
        <v>32</v>
      </c>
      <c r="G347" s="22" t="s">
        <v>1106</v>
      </c>
      <c r="H347" s="21" t="s">
        <v>1107</v>
      </c>
      <c r="I347" s="23" t="s">
        <v>1108</v>
      </c>
      <c r="J347" s="23" t="s">
        <v>1109</v>
      </c>
      <c r="K347" s="24" t="s">
        <v>1110</v>
      </c>
      <c r="L347" s="23" t="s">
        <v>1111</v>
      </c>
      <c r="M347" s="25" t="s">
        <v>54</v>
      </c>
      <c r="N347" s="25" t="s">
        <v>209</v>
      </c>
      <c r="O347" s="26" t="s">
        <v>1107</v>
      </c>
      <c r="P347" s="22" t="s">
        <v>294</v>
      </c>
      <c r="Q347" s="27">
        <v>25467901.940000001</v>
      </c>
      <c r="R347" s="22" t="s">
        <v>43</v>
      </c>
      <c r="S347" s="28" t="s">
        <v>518</v>
      </c>
      <c r="T347" s="29" t="s">
        <v>46</v>
      </c>
      <c r="U347" s="29"/>
      <c r="V347" s="29"/>
      <c r="W347" s="29" t="s">
        <v>46</v>
      </c>
      <c r="X347" s="29"/>
      <c r="Y347" s="30"/>
      <c r="Z347" s="23" t="s">
        <v>1112</v>
      </c>
      <c r="AA347" s="35" t="s">
        <v>1113</v>
      </c>
      <c r="AB347" s="36" t="s">
        <v>1114</v>
      </c>
    </row>
    <row r="348" spans="1:28" s="20" customFormat="1" ht="19.899999999999999" customHeight="1">
      <c r="A348" s="44" t="s">
        <v>1115</v>
      </c>
      <c r="B348" s="26" t="s">
        <v>1105</v>
      </c>
      <c r="C348" s="41"/>
      <c r="D348" s="23" t="s">
        <v>432</v>
      </c>
      <c r="E348" s="23" t="s">
        <v>89</v>
      </c>
      <c r="F348" s="49" t="s">
        <v>32</v>
      </c>
      <c r="G348" s="49" t="s">
        <v>1106</v>
      </c>
      <c r="H348" s="23" t="s">
        <v>1107</v>
      </c>
      <c r="I348" s="23" t="s">
        <v>1108</v>
      </c>
      <c r="J348" s="23" t="s">
        <v>1109</v>
      </c>
      <c r="K348" s="24" t="s">
        <v>1116</v>
      </c>
      <c r="L348" s="23" t="s">
        <v>1117</v>
      </c>
      <c r="M348" s="25" t="s">
        <v>39</v>
      </c>
      <c r="N348" s="25" t="s">
        <v>40</v>
      </c>
      <c r="O348" s="26" t="s">
        <v>1107</v>
      </c>
      <c r="P348" s="22" t="s">
        <v>294</v>
      </c>
      <c r="Q348" s="27">
        <v>11794768.92</v>
      </c>
      <c r="R348" s="22" t="s">
        <v>43</v>
      </c>
      <c r="S348" s="28" t="s">
        <v>518</v>
      </c>
      <c r="T348" s="29" t="s">
        <v>46</v>
      </c>
      <c r="U348" s="29"/>
      <c r="V348" s="29"/>
      <c r="W348" s="29" t="s">
        <v>46</v>
      </c>
      <c r="X348" s="29"/>
      <c r="Y348" s="30"/>
      <c r="Z348" s="23"/>
      <c r="AA348" s="35" t="s">
        <v>1113</v>
      </c>
      <c r="AB348" s="36" t="s">
        <v>1114</v>
      </c>
    </row>
    <row r="349" spans="1:28" s="20" customFormat="1" ht="19.899999999999999" customHeight="1">
      <c r="A349" s="44" t="s">
        <v>1118</v>
      </c>
      <c r="B349" s="26" t="s">
        <v>1105</v>
      </c>
      <c r="C349" s="41"/>
      <c r="D349" s="21" t="s">
        <v>432</v>
      </c>
      <c r="E349" s="21" t="s">
        <v>75</v>
      </c>
      <c r="F349" s="22" t="s">
        <v>32</v>
      </c>
      <c r="G349" s="22" t="s">
        <v>1106</v>
      </c>
      <c r="H349" s="21" t="s">
        <v>1107</v>
      </c>
      <c r="I349" s="23" t="s">
        <v>1108</v>
      </c>
      <c r="J349" s="23" t="s">
        <v>1119</v>
      </c>
      <c r="K349" s="24" t="s">
        <v>1120</v>
      </c>
      <c r="L349" s="23" t="s">
        <v>1121</v>
      </c>
      <c r="M349" s="25" t="s">
        <v>54</v>
      </c>
      <c r="N349" s="25" t="s">
        <v>209</v>
      </c>
      <c r="O349" s="26" t="s">
        <v>1107</v>
      </c>
      <c r="P349" s="22" t="s">
        <v>294</v>
      </c>
      <c r="Q349" s="27">
        <v>1721017.2000000002</v>
      </c>
      <c r="R349" s="22" t="s">
        <v>1122</v>
      </c>
      <c r="S349" s="28" t="s">
        <v>518</v>
      </c>
      <c r="T349" s="29" t="s">
        <v>46</v>
      </c>
      <c r="U349" s="29"/>
      <c r="V349" s="29"/>
      <c r="W349" s="29" t="s">
        <v>46</v>
      </c>
      <c r="X349" s="29"/>
      <c r="Y349" s="30"/>
      <c r="Z349" s="23" t="s">
        <v>1123</v>
      </c>
      <c r="AA349" s="35" t="s">
        <v>1113</v>
      </c>
      <c r="AB349" s="36" t="s">
        <v>1114</v>
      </c>
    </row>
    <row r="350" spans="1:28" s="20" customFormat="1" ht="19.899999999999999" customHeight="1">
      <c r="A350" s="44" t="s">
        <v>1124</v>
      </c>
      <c r="B350" s="26" t="s">
        <v>1105</v>
      </c>
      <c r="C350" s="41"/>
      <c r="D350" s="21" t="s">
        <v>432</v>
      </c>
      <c r="E350" s="21" t="s">
        <v>75</v>
      </c>
      <c r="F350" s="22" t="s">
        <v>32</v>
      </c>
      <c r="G350" s="22" t="s">
        <v>1106</v>
      </c>
      <c r="H350" s="21" t="s">
        <v>1107</v>
      </c>
      <c r="I350" s="23" t="s">
        <v>1108</v>
      </c>
      <c r="J350" s="23" t="s">
        <v>1119</v>
      </c>
      <c r="K350" s="24" t="s">
        <v>1125</v>
      </c>
      <c r="L350" s="23" t="s">
        <v>1126</v>
      </c>
      <c r="M350" s="25" t="s">
        <v>39</v>
      </c>
      <c r="N350" s="25" t="s">
        <v>40</v>
      </c>
      <c r="O350" s="26" t="s">
        <v>1107</v>
      </c>
      <c r="P350" s="22" t="s">
        <v>73</v>
      </c>
      <c r="Q350" s="27">
        <v>2000000</v>
      </c>
      <c r="R350" s="22" t="s">
        <v>1122</v>
      </c>
      <c r="S350" s="28" t="s">
        <v>518</v>
      </c>
      <c r="T350" s="29" t="s">
        <v>46</v>
      </c>
      <c r="U350" s="29"/>
      <c r="V350" s="29"/>
      <c r="W350" s="29" t="s">
        <v>46</v>
      </c>
      <c r="X350" s="29"/>
      <c r="Y350" s="30"/>
      <c r="Z350" s="23" t="s">
        <v>1127</v>
      </c>
      <c r="AA350" s="35" t="s">
        <v>1128</v>
      </c>
      <c r="AB350" s="36" t="s">
        <v>1114</v>
      </c>
    </row>
    <row r="351" spans="1:28" s="20" customFormat="1" ht="19.899999999999999" customHeight="1">
      <c r="A351" s="44" t="s">
        <v>1129</v>
      </c>
      <c r="B351" s="26" t="s">
        <v>1105</v>
      </c>
      <c r="C351" s="41"/>
      <c r="D351" s="21" t="s">
        <v>432</v>
      </c>
      <c r="E351" s="21" t="s">
        <v>89</v>
      </c>
      <c r="F351" s="22" t="s">
        <v>32</v>
      </c>
      <c r="G351" s="22" t="s">
        <v>1106</v>
      </c>
      <c r="H351" s="21" t="s">
        <v>1107</v>
      </c>
      <c r="I351" s="23" t="s">
        <v>1130</v>
      </c>
      <c r="J351" s="24"/>
      <c r="K351" s="24" t="s">
        <v>1131</v>
      </c>
      <c r="L351" s="23" t="s">
        <v>1132</v>
      </c>
      <c r="M351" s="25" t="s">
        <v>54</v>
      </c>
      <c r="N351" s="25" t="s">
        <v>209</v>
      </c>
      <c r="O351" s="26" t="s">
        <v>1107</v>
      </c>
      <c r="P351" s="22" t="s">
        <v>294</v>
      </c>
      <c r="Q351" s="27">
        <v>12000000</v>
      </c>
      <c r="R351" s="22" t="s">
        <v>43</v>
      </c>
      <c r="S351" s="28" t="s">
        <v>518</v>
      </c>
      <c r="T351" s="29" t="s">
        <v>46</v>
      </c>
      <c r="U351" s="29"/>
      <c r="V351" s="29"/>
      <c r="W351" s="29" t="s">
        <v>46</v>
      </c>
      <c r="X351" s="29"/>
      <c r="Y351" s="30"/>
      <c r="Z351" s="23" t="s">
        <v>1133</v>
      </c>
      <c r="AA351" s="35" t="s">
        <v>1113</v>
      </c>
      <c r="AB351" s="36" t="s">
        <v>1114</v>
      </c>
    </row>
    <row r="352" spans="1:28" s="20" customFormat="1" ht="19.899999999999999" customHeight="1">
      <c r="A352" s="44" t="s">
        <v>1134</v>
      </c>
      <c r="B352" s="26" t="s">
        <v>1105</v>
      </c>
      <c r="C352" s="41"/>
      <c r="D352" s="21" t="s">
        <v>432</v>
      </c>
      <c r="E352" s="45" t="s">
        <v>156</v>
      </c>
      <c r="F352" s="22" t="s">
        <v>32</v>
      </c>
      <c r="G352" s="22" t="s">
        <v>1106</v>
      </c>
      <c r="H352" s="21" t="s">
        <v>1107</v>
      </c>
      <c r="I352" s="23" t="s">
        <v>1108</v>
      </c>
      <c r="J352" s="23" t="s">
        <v>1109</v>
      </c>
      <c r="K352" s="23" t="s">
        <v>1135</v>
      </c>
      <c r="L352" s="23" t="s">
        <v>1136</v>
      </c>
      <c r="M352" s="25" t="s">
        <v>424</v>
      </c>
      <c r="N352" s="25" t="s">
        <v>505</v>
      </c>
      <c r="O352" s="26" t="s">
        <v>1107</v>
      </c>
      <c r="P352" s="22" t="s">
        <v>294</v>
      </c>
      <c r="Q352" s="27">
        <v>350000</v>
      </c>
      <c r="R352" s="22" t="s">
        <v>43</v>
      </c>
      <c r="S352" s="28" t="s">
        <v>518</v>
      </c>
      <c r="T352" s="29" t="s">
        <v>46</v>
      </c>
      <c r="U352" s="29"/>
      <c r="V352" s="29"/>
      <c r="W352" s="29" t="s">
        <v>46</v>
      </c>
      <c r="X352" s="29"/>
      <c r="Y352" s="30"/>
      <c r="Z352" s="23" t="s">
        <v>1137</v>
      </c>
      <c r="AA352" s="35" t="s">
        <v>1113</v>
      </c>
      <c r="AB352" s="36" t="s">
        <v>1114</v>
      </c>
    </row>
    <row r="353" spans="1:28" s="20" customFormat="1" ht="19.899999999999999" customHeight="1">
      <c r="A353" s="44" t="s">
        <v>1138</v>
      </c>
      <c r="B353" s="26" t="s">
        <v>1105</v>
      </c>
      <c r="C353" s="57" t="s">
        <v>1138</v>
      </c>
      <c r="D353" s="23" t="s">
        <v>432</v>
      </c>
      <c r="E353" s="23" t="s">
        <v>89</v>
      </c>
      <c r="F353" s="49" t="s">
        <v>32</v>
      </c>
      <c r="G353" s="22" t="s">
        <v>1106</v>
      </c>
      <c r="H353" s="23" t="s">
        <v>1107</v>
      </c>
      <c r="I353" s="23" t="s">
        <v>1108</v>
      </c>
      <c r="J353" s="23" t="s">
        <v>1109</v>
      </c>
      <c r="K353" s="24" t="s">
        <v>1139</v>
      </c>
      <c r="L353" s="23" t="s">
        <v>1140</v>
      </c>
      <c r="M353" s="25" t="s">
        <v>424</v>
      </c>
      <c r="N353" s="25" t="s">
        <v>505</v>
      </c>
      <c r="O353" s="26" t="s">
        <v>1107</v>
      </c>
      <c r="P353" s="22" t="s">
        <v>73</v>
      </c>
      <c r="Q353" s="27">
        <v>15000000</v>
      </c>
      <c r="R353" s="22" t="s">
        <v>43</v>
      </c>
      <c r="S353" s="28" t="s">
        <v>499</v>
      </c>
      <c r="T353" s="29" t="s">
        <v>46</v>
      </c>
      <c r="U353" s="29"/>
      <c r="V353" s="29"/>
      <c r="W353" s="29" t="s">
        <v>46</v>
      </c>
      <c r="X353" s="29"/>
      <c r="Y353" s="30"/>
      <c r="Z353" s="23" t="s">
        <v>1141</v>
      </c>
      <c r="AA353" s="35" t="s">
        <v>1128</v>
      </c>
      <c r="AB353" s="36" t="s">
        <v>1114</v>
      </c>
    </row>
    <row r="354" spans="1:28" s="20" customFormat="1" ht="19.899999999999999" customHeight="1">
      <c r="A354" s="44" t="s">
        <v>1142</v>
      </c>
      <c r="B354" s="26" t="s">
        <v>1105</v>
      </c>
      <c r="C354" s="41"/>
      <c r="D354" s="21" t="s">
        <v>432</v>
      </c>
      <c r="E354" s="45" t="s">
        <v>156</v>
      </c>
      <c r="F354" s="22" t="s">
        <v>32</v>
      </c>
      <c r="G354" s="22" t="s">
        <v>1106</v>
      </c>
      <c r="H354" s="21" t="s">
        <v>1107</v>
      </c>
      <c r="I354" s="23" t="s">
        <v>1108</v>
      </c>
      <c r="J354" s="24"/>
      <c r="K354" s="46" t="s">
        <v>1143</v>
      </c>
      <c r="L354" s="23" t="s">
        <v>1144</v>
      </c>
      <c r="M354" s="25" t="s">
        <v>39</v>
      </c>
      <c r="N354" s="25" t="s">
        <v>40</v>
      </c>
      <c r="O354" s="26" t="s">
        <v>1107</v>
      </c>
      <c r="P354" s="22" t="s">
        <v>294</v>
      </c>
      <c r="Q354" s="27">
        <v>700000</v>
      </c>
      <c r="R354" s="22" t="s">
        <v>43</v>
      </c>
      <c r="S354" s="28" t="s">
        <v>499</v>
      </c>
      <c r="T354" s="29" t="s">
        <v>46</v>
      </c>
      <c r="U354" s="29"/>
      <c r="V354" s="29"/>
      <c r="W354" s="29" t="s">
        <v>46</v>
      </c>
      <c r="X354" s="29"/>
      <c r="Y354" s="30"/>
      <c r="Z354" s="23" t="s">
        <v>1145</v>
      </c>
      <c r="AA354" s="35" t="s">
        <v>1113</v>
      </c>
      <c r="AB354" s="36" t="s">
        <v>1114</v>
      </c>
    </row>
    <row r="355" spans="1:28" s="20" customFormat="1" ht="19.899999999999999" customHeight="1">
      <c r="A355" s="44" t="s">
        <v>1146</v>
      </c>
      <c r="B355" s="26" t="s">
        <v>1105</v>
      </c>
      <c r="C355" s="57" t="s">
        <v>1146</v>
      </c>
      <c r="D355" s="23" t="s">
        <v>432</v>
      </c>
      <c r="E355" s="23" t="s">
        <v>31</v>
      </c>
      <c r="F355" s="49" t="s">
        <v>32</v>
      </c>
      <c r="G355" s="22" t="s">
        <v>1106</v>
      </c>
      <c r="H355" s="23" t="s">
        <v>1107</v>
      </c>
      <c r="I355" s="23" t="s">
        <v>1108</v>
      </c>
      <c r="J355" s="24"/>
      <c r="K355" s="24" t="s">
        <v>1147</v>
      </c>
      <c r="L355" s="23" t="s">
        <v>1148</v>
      </c>
      <c r="M355" s="25" t="s">
        <v>39</v>
      </c>
      <c r="N355" s="25" t="s">
        <v>40</v>
      </c>
      <c r="O355" s="26" t="s">
        <v>1107</v>
      </c>
      <c r="P355" s="22" t="s">
        <v>73</v>
      </c>
      <c r="Q355" s="27">
        <v>20000000</v>
      </c>
      <c r="R355" s="22" t="s">
        <v>43</v>
      </c>
      <c r="S355" s="28" t="s">
        <v>499</v>
      </c>
      <c r="T355" s="29" t="s">
        <v>46</v>
      </c>
      <c r="U355" s="29"/>
      <c r="V355" s="29"/>
      <c r="W355" s="29" t="s">
        <v>46</v>
      </c>
      <c r="X355" s="29"/>
      <c r="Y355" s="30"/>
      <c r="Z355" s="23" t="s">
        <v>1149</v>
      </c>
      <c r="AA355" s="35" t="s">
        <v>1128</v>
      </c>
      <c r="AB355" s="36" t="s">
        <v>1114</v>
      </c>
    </row>
    <row r="356" spans="1:28" s="20" customFormat="1" ht="19.899999999999999" customHeight="1">
      <c r="A356" s="44" t="s">
        <v>1150</v>
      </c>
      <c r="B356" s="26" t="s">
        <v>1105</v>
      </c>
      <c r="C356" s="41"/>
      <c r="D356" s="23" t="s">
        <v>432</v>
      </c>
      <c r="E356" s="23" t="s">
        <v>75</v>
      </c>
      <c r="F356" s="49" t="s">
        <v>32</v>
      </c>
      <c r="G356" s="22" t="s">
        <v>1106</v>
      </c>
      <c r="H356" s="23" t="s">
        <v>1107</v>
      </c>
      <c r="I356" s="23" t="s">
        <v>1108</v>
      </c>
      <c r="J356" s="24"/>
      <c r="K356" s="24" t="s">
        <v>1151</v>
      </c>
      <c r="L356" s="23" t="s">
        <v>1152</v>
      </c>
      <c r="M356" s="25" t="s">
        <v>54</v>
      </c>
      <c r="N356" s="25" t="s">
        <v>209</v>
      </c>
      <c r="O356" s="26" t="s">
        <v>1107</v>
      </c>
      <c r="P356" s="22" t="s">
        <v>294</v>
      </c>
      <c r="Q356" s="27">
        <v>650000</v>
      </c>
      <c r="R356" s="22" t="s">
        <v>43</v>
      </c>
      <c r="S356" s="28" t="s">
        <v>499</v>
      </c>
      <c r="T356" s="29" t="s">
        <v>46</v>
      </c>
      <c r="U356" s="29"/>
      <c r="V356" s="29"/>
      <c r="W356" s="29" t="s">
        <v>46</v>
      </c>
      <c r="X356" s="29"/>
      <c r="Y356" s="30"/>
      <c r="Z356" s="23" t="s">
        <v>1153</v>
      </c>
      <c r="AA356" s="35" t="s">
        <v>1113</v>
      </c>
      <c r="AB356" s="36" t="s">
        <v>1114</v>
      </c>
    </row>
    <row r="357" spans="1:28" s="20" customFormat="1" ht="19.899999999999999" customHeight="1">
      <c r="A357" s="44" t="s">
        <v>1154</v>
      </c>
      <c r="B357" s="26" t="s">
        <v>1105</v>
      </c>
      <c r="C357" s="41"/>
      <c r="D357" s="21" t="s">
        <v>432</v>
      </c>
      <c r="E357" s="21" t="s">
        <v>31</v>
      </c>
      <c r="F357" s="22" t="s">
        <v>32</v>
      </c>
      <c r="G357" s="22" t="s">
        <v>1106</v>
      </c>
      <c r="H357" s="21" t="s">
        <v>1107</v>
      </c>
      <c r="I357" s="23" t="s">
        <v>1155</v>
      </c>
      <c r="J357" s="23" t="s">
        <v>1109</v>
      </c>
      <c r="K357" s="24" t="s">
        <v>1156</v>
      </c>
      <c r="L357" s="23" t="s">
        <v>1157</v>
      </c>
      <c r="M357" s="25" t="s">
        <v>39</v>
      </c>
      <c r="N357" s="25" t="s">
        <v>40</v>
      </c>
      <c r="O357" s="26" t="s">
        <v>1107</v>
      </c>
      <c r="P357" s="22" t="s">
        <v>294</v>
      </c>
      <c r="Q357" s="27">
        <v>8700000</v>
      </c>
      <c r="R357" s="22" t="s">
        <v>43</v>
      </c>
      <c r="S357" s="28" t="s">
        <v>518</v>
      </c>
      <c r="T357" s="29" t="s">
        <v>46</v>
      </c>
      <c r="U357" s="29"/>
      <c r="V357" s="29"/>
      <c r="W357" s="29" t="s">
        <v>46</v>
      </c>
      <c r="X357" s="29"/>
      <c r="Y357" s="30"/>
      <c r="Z357" s="23" t="s">
        <v>1158</v>
      </c>
      <c r="AA357" s="35" t="s">
        <v>1159</v>
      </c>
      <c r="AB357" s="36" t="s">
        <v>1114</v>
      </c>
    </row>
    <row r="358" spans="1:28" s="20" customFormat="1" ht="19.899999999999999" customHeight="1">
      <c r="A358" s="44" t="s">
        <v>1160</v>
      </c>
      <c r="B358" s="26" t="s">
        <v>1105</v>
      </c>
      <c r="C358" s="41"/>
      <c r="D358" s="21" t="s">
        <v>432</v>
      </c>
      <c r="E358" s="21" t="s">
        <v>31</v>
      </c>
      <c r="F358" s="22" t="s">
        <v>32</v>
      </c>
      <c r="G358" s="22" t="s">
        <v>1106</v>
      </c>
      <c r="H358" s="21" t="s">
        <v>1107</v>
      </c>
      <c r="I358" s="23" t="s">
        <v>1155</v>
      </c>
      <c r="J358" s="24"/>
      <c r="K358" s="24" t="s">
        <v>1161</v>
      </c>
      <c r="L358" s="23" t="s">
        <v>1157</v>
      </c>
      <c r="M358" s="25" t="s">
        <v>39</v>
      </c>
      <c r="N358" s="25" t="s">
        <v>40</v>
      </c>
      <c r="O358" s="26" t="s">
        <v>1107</v>
      </c>
      <c r="P358" s="22" t="s">
        <v>294</v>
      </c>
      <c r="Q358" s="27">
        <v>9200000</v>
      </c>
      <c r="R358" s="22" t="s">
        <v>43</v>
      </c>
      <c r="S358" s="28" t="s">
        <v>518</v>
      </c>
      <c r="T358" s="29" t="s">
        <v>46</v>
      </c>
      <c r="U358" s="29"/>
      <c r="V358" s="29"/>
      <c r="W358" s="29"/>
      <c r="X358" s="29"/>
      <c r="Y358" s="30"/>
      <c r="Z358" s="23" t="s">
        <v>1162</v>
      </c>
      <c r="AA358" s="35" t="s">
        <v>1159</v>
      </c>
      <c r="AB358" s="36" t="s">
        <v>1114</v>
      </c>
    </row>
    <row r="359" spans="1:28" s="20" customFormat="1" ht="19.899999999999999" customHeight="1">
      <c r="A359" s="44" t="s">
        <v>1163</v>
      </c>
      <c r="B359" s="26" t="s">
        <v>1105</v>
      </c>
      <c r="C359" s="41"/>
      <c r="D359" s="21" t="s">
        <v>432</v>
      </c>
      <c r="E359" s="21" t="s">
        <v>31</v>
      </c>
      <c r="F359" s="22" t="s">
        <v>50</v>
      </c>
      <c r="G359" s="22" t="s">
        <v>1106</v>
      </c>
      <c r="H359" s="21" t="s">
        <v>1107</v>
      </c>
      <c r="I359" s="23" t="s">
        <v>1155</v>
      </c>
      <c r="J359" s="24" t="s">
        <v>1164</v>
      </c>
      <c r="K359" s="23" t="s">
        <v>1165</v>
      </c>
      <c r="L359" s="23" t="s">
        <v>1166</v>
      </c>
      <c r="M359" s="25" t="s">
        <v>54</v>
      </c>
      <c r="N359" s="25" t="s">
        <v>209</v>
      </c>
      <c r="O359" s="26" t="s">
        <v>1107</v>
      </c>
      <c r="P359" s="22" t="s">
        <v>294</v>
      </c>
      <c r="Q359" s="27">
        <v>6000000</v>
      </c>
      <c r="R359" s="22" t="s">
        <v>43</v>
      </c>
      <c r="S359" s="28" t="s">
        <v>518</v>
      </c>
      <c r="T359" s="29" t="s">
        <v>46</v>
      </c>
      <c r="U359" s="29"/>
      <c r="V359" s="29"/>
      <c r="W359" s="29" t="s">
        <v>46</v>
      </c>
      <c r="X359" s="29"/>
      <c r="Y359" s="30"/>
      <c r="Z359" s="23" t="s">
        <v>1167</v>
      </c>
      <c r="AA359" s="35" t="s">
        <v>1159</v>
      </c>
      <c r="AB359" s="36" t="s">
        <v>1114</v>
      </c>
    </row>
    <row r="360" spans="1:28" s="20" customFormat="1" ht="19.899999999999999" customHeight="1">
      <c r="A360" s="44" t="s">
        <v>1168</v>
      </c>
      <c r="B360" s="26" t="s">
        <v>1105</v>
      </c>
      <c r="C360" s="41"/>
      <c r="D360" s="21" t="s">
        <v>432</v>
      </c>
      <c r="E360" s="45" t="s">
        <v>156</v>
      </c>
      <c r="F360" s="22" t="s">
        <v>32</v>
      </c>
      <c r="G360" s="22" t="s">
        <v>33</v>
      </c>
      <c r="H360" s="21" t="s">
        <v>1107</v>
      </c>
      <c r="I360" s="23" t="s">
        <v>1108</v>
      </c>
      <c r="J360" s="23" t="s">
        <v>1109</v>
      </c>
      <c r="K360" s="23" t="s">
        <v>1169</v>
      </c>
      <c r="L360" s="23" t="s">
        <v>1170</v>
      </c>
      <c r="M360" s="25" t="s">
        <v>54</v>
      </c>
      <c r="N360" s="25" t="s">
        <v>209</v>
      </c>
      <c r="O360" s="26" t="s">
        <v>1107</v>
      </c>
      <c r="P360" s="22" t="s">
        <v>294</v>
      </c>
      <c r="Q360" s="27">
        <v>2500000</v>
      </c>
      <c r="R360" s="22" t="s">
        <v>43</v>
      </c>
      <c r="S360" s="28" t="s">
        <v>608</v>
      </c>
      <c r="T360" s="29"/>
      <c r="U360" s="29"/>
      <c r="V360" s="29" t="s">
        <v>46</v>
      </c>
      <c r="W360" s="29"/>
      <c r="X360" s="29"/>
      <c r="Y360" s="30" t="s">
        <v>641</v>
      </c>
      <c r="Z360" s="23" t="s">
        <v>1171</v>
      </c>
      <c r="AA360" s="35" t="s">
        <v>1128</v>
      </c>
      <c r="AB360" s="36" t="s">
        <v>1114</v>
      </c>
    </row>
    <row r="361" spans="1:28" s="20" customFormat="1" ht="19.899999999999999" customHeight="1">
      <c r="A361" s="44" t="s">
        <v>1172</v>
      </c>
      <c r="B361" s="26" t="s">
        <v>1105</v>
      </c>
      <c r="C361" s="57" t="s">
        <v>1172</v>
      </c>
      <c r="D361" s="23" t="s">
        <v>432</v>
      </c>
      <c r="E361" s="23" t="s">
        <v>31</v>
      </c>
      <c r="F361" s="49" t="s">
        <v>32</v>
      </c>
      <c r="G361" s="49" t="s">
        <v>33</v>
      </c>
      <c r="H361" s="23" t="s">
        <v>1107</v>
      </c>
      <c r="I361" s="23" t="s">
        <v>1108</v>
      </c>
      <c r="J361" s="23" t="s">
        <v>1109</v>
      </c>
      <c r="K361" s="24" t="s">
        <v>1173</v>
      </c>
      <c r="L361" s="23" t="s">
        <v>1170</v>
      </c>
      <c r="M361" s="25" t="s">
        <v>54</v>
      </c>
      <c r="N361" s="25" t="s">
        <v>209</v>
      </c>
      <c r="O361" s="26" t="s">
        <v>1107</v>
      </c>
      <c r="P361" s="22" t="s">
        <v>73</v>
      </c>
      <c r="Q361" s="27">
        <v>300000000</v>
      </c>
      <c r="R361" s="22" t="s">
        <v>43</v>
      </c>
      <c r="S361" s="28" t="s">
        <v>355</v>
      </c>
      <c r="T361" s="29"/>
      <c r="U361" s="29"/>
      <c r="V361" s="29" t="s">
        <v>46</v>
      </c>
      <c r="W361" s="29"/>
      <c r="X361" s="29"/>
      <c r="Y361" s="30" t="s">
        <v>641</v>
      </c>
      <c r="Z361" s="23" t="s">
        <v>1174</v>
      </c>
      <c r="AA361" s="35"/>
      <c r="AB361" s="36"/>
    </row>
    <row r="362" spans="1:28" s="20" customFormat="1" ht="19.899999999999999" customHeight="1">
      <c r="A362" s="44" t="s">
        <v>1175</v>
      </c>
      <c r="B362" s="26" t="s">
        <v>1105</v>
      </c>
      <c r="C362" s="57" t="s">
        <v>1175</v>
      </c>
      <c r="D362" s="23" t="s">
        <v>432</v>
      </c>
      <c r="E362" s="23" t="s">
        <v>31</v>
      </c>
      <c r="F362" s="49" t="s">
        <v>32</v>
      </c>
      <c r="G362" s="22" t="s">
        <v>1106</v>
      </c>
      <c r="H362" s="23" t="s">
        <v>1107</v>
      </c>
      <c r="I362" s="23" t="s">
        <v>1108</v>
      </c>
      <c r="J362" s="23" t="s">
        <v>1109</v>
      </c>
      <c r="K362" s="24" t="s">
        <v>1176</v>
      </c>
      <c r="L362" s="23" t="s">
        <v>1177</v>
      </c>
      <c r="M362" s="25" t="s">
        <v>54</v>
      </c>
      <c r="N362" s="25" t="s">
        <v>209</v>
      </c>
      <c r="O362" s="26" t="s">
        <v>1107</v>
      </c>
      <c r="P362" s="22" t="s">
        <v>73</v>
      </c>
      <c r="Q362" s="27">
        <v>10000000</v>
      </c>
      <c r="R362" s="22" t="s">
        <v>43</v>
      </c>
      <c r="S362" s="28" t="s">
        <v>499</v>
      </c>
      <c r="T362" s="29" t="s">
        <v>46</v>
      </c>
      <c r="U362" s="29"/>
      <c r="V362" s="29"/>
      <c r="W362" s="29" t="s">
        <v>46</v>
      </c>
      <c r="X362" s="29"/>
      <c r="Y362" s="30"/>
      <c r="Z362" s="23" t="s">
        <v>1178</v>
      </c>
      <c r="AA362" s="35" t="s">
        <v>1128</v>
      </c>
      <c r="AB362" s="36" t="s">
        <v>1114</v>
      </c>
    </row>
    <row r="363" spans="1:28" s="20" customFormat="1" ht="19.899999999999999" customHeight="1">
      <c r="A363" s="44" t="s">
        <v>1179</v>
      </c>
      <c r="B363" s="26" t="s">
        <v>1105</v>
      </c>
      <c r="C363" s="41"/>
      <c r="D363" s="21" t="s">
        <v>432</v>
      </c>
      <c r="E363" s="21" t="s">
        <v>31</v>
      </c>
      <c r="F363" s="22" t="s">
        <v>50</v>
      </c>
      <c r="G363" s="22" t="s">
        <v>1106</v>
      </c>
      <c r="H363" s="21" t="s">
        <v>1107</v>
      </c>
      <c r="I363" s="23" t="s">
        <v>1108</v>
      </c>
      <c r="J363" s="24" t="s">
        <v>1109</v>
      </c>
      <c r="K363" s="23" t="s">
        <v>1180</v>
      </c>
      <c r="L363" s="23" t="s">
        <v>1181</v>
      </c>
      <c r="M363" s="25" t="s">
        <v>302</v>
      </c>
      <c r="N363" s="25"/>
      <c r="O363" s="26" t="s">
        <v>1107</v>
      </c>
      <c r="P363" s="22" t="s">
        <v>294</v>
      </c>
      <c r="Q363" s="27">
        <v>2000000</v>
      </c>
      <c r="R363" s="22" t="s">
        <v>43</v>
      </c>
      <c r="S363" s="28" t="s">
        <v>499</v>
      </c>
      <c r="T363" s="29" t="s">
        <v>46</v>
      </c>
      <c r="U363" s="29"/>
      <c r="V363" s="29"/>
      <c r="W363" s="29" t="s">
        <v>46</v>
      </c>
      <c r="X363" s="29"/>
      <c r="Y363" s="30"/>
      <c r="Z363" s="23" t="s">
        <v>1182</v>
      </c>
      <c r="AA363" s="35" t="s">
        <v>1128</v>
      </c>
      <c r="AB363" s="36" t="s">
        <v>1114</v>
      </c>
    </row>
    <row r="364" spans="1:28" s="20" customFormat="1" ht="19.899999999999999" customHeight="1">
      <c r="A364" s="44" t="s">
        <v>1183</v>
      </c>
      <c r="B364" s="26" t="s">
        <v>1105</v>
      </c>
      <c r="C364" s="41"/>
      <c r="D364" s="21" t="s">
        <v>432</v>
      </c>
      <c r="E364" s="21" t="s">
        <v>89</v>
      </c>
      <c r="F364" s="22" t="s">
        <v>32</v>
      </c>
      <c r="G364" s="22" t="s">
        <v>1106</v>
      </c>
      <c r="H364" s="21" t="s">
        <v>1107</v>
      </c>
      <c r="I364" s="23" t="s">
        <v>1155</v>
      </c>
      <c r="J364" s="23" t="s">
        <v>1109</v>
      </c>
      <c r="K364" s="24" t="s">
        <v>1184</v>
      </c>
      <c r="L364" s="23" t="s">
        <v>1185</v>
      </c>
      <c r="M364" s="25" t="s">
        <v>54</v>
      </c>
      <c r="N364" s="25" t="s">
        <v>209</v>
      </c>
      <c r="O364" s="26" t="s">
        <v>1107</v>
      </c>
      <c r="P364" s="22" t="s">
        <v>294</v>
      </c>
      <c r="Q364" s="27">
        <v>3000000</v>
      </c>
      <c r="R364" s="22" t="s">
        <v>43</v>
      </c>
      <c r="S364" s="28" t="s">
        <v>518</v>
      </c>
      <c r="T364" s="29" t="s">
        <v>46</v>
      </c>
      <c r="U364" s="29"/>
      <c r="V364" s="29"/>
      <c r="W364" s="29" t="s">
        <v>46</v>
      </c>
      <c r="X364" s="29"/>
      <c r="Y364" s="30"/>
      <c r="Z364" s="23" t="s">
        <v>1186</v>
      </c>
      <c r="AA364" s="35" t="s">
        <v>1128</v>
      </c>
      <c r="AB364" s="36" t="s">
        <v>1114</v>
      </c>
    </row>
    <row r="365" spans="1:28" s="20" customFormat="1" ht="19.899999999999999" customHeight="1">
      <c r="A365" s="44" t="s">
        <v>1187</v>
      </c>
      <c r="B365" s="26" t="s">
        <v>1105</v>
      </c>
      <c r="C365" s="41"/>
      <c r="D365" s="21" t="s">
        <v>432</v>
      </c>
      <c r="E365" s="21" t="s">
        <v>89</v>
      </c>
      <c r="F365" s="22" t="s">
        <v>32</v>
      </c>
      <c r="G365" s="22" t="s">
        <v>1106</v>
      </c>
      <c r="H365" s="21" t="s">
        <v>1107</v>
      </c>
      <c r="I365" s="23" t="s">
        <v>1155</v>
      </c>
      <c r="J365" s="23" t="s">
        <v>1109</v>
      </c>
      <c r="K365" s="24" t="s">
        <v>1188</v>
      </c>
      <c r="L365" s="23" t="s">
        <v>1189</v>
      </c>
      <c r="M365" s="25" t="s">
        <v>39</v>
      </c>
      <c r="N365" s="25" t="s">
        <v>40</v>
      </c>
      <c r="O365" s="26" t="s">
        <v>1107</v>
      </c>
      <c r="P365" s="22" t="s">
        <v>294</v>
      </c>
      <c r="Q365" s="27">
        <v>2500000</v>
      </c>
      <c r="R365" s="22" t="s">
        <v>43</v>
      </c>
      <c r="S365" s="28" t="s">
        <v>518</v>
      </c>
      <c r="T365" s="29" t="s">
        <v>46</v>
      </c>
      <c r="U365" s="29"/>
      <c r="V365" s="29"/>
      <c r="W365" s="29" t="s">
        <v>46</v>
      </c>
      <c r="X365" s="29"/>
      <c r="Y365" s="30"/>
      <c r="Z365" s="23"/>
      <c r="AA365" s="35" t="s">
        <v>1128</v>
      </c>
      <c r="AB365" s="36" t="s">
        <v>1114</v>
      </c>
    </row>
    <row r="366" spans="1:28" s="20" customFormat="1" ht="19.899999999999999" customHeight="1">
      <c r="A366" s="44" t="s">
        <v>1190</v>
      </c>
      <c r="B366" s="26" t="s">
        <v>1105</v>
      </c>
      <c r="C366" s="41"/>
      <c r="D366" s="21" t="s">
        <v>432</v>
      </c>
      <c r="E366" s="21" t="s">
        <v>75</v>
      </c>
      <c r="F366" s="22" t="s">
        <v>32</v>
      </c>
      <c r="G366" s="22" t="s">
        <v>1106</v>
      </c>
      <c r="H366" s="21" t="s">
        <v>1107</v>
      </c>
      <c r="I366" s="23" t="s">
        <v>1108</v>
      </c>
      <c r="J366" s="24"/>
      <c r="K366" s="24" t="s">
        <v>1191</v>
      </c>
      <c r="L366" s="23" t="s">
        <v>1192</v>
      </c>
      <c r="M366" s="25" t="s">
        <v>54</v>
      </c>
      <c r="N366" s="25" t="s">
        <v>209</v>
      </c>
      <c r="O366" s="26" t="s">
        <v>1107</v>
      </c>
      <c r="P366" s="22" t="s">
        <v>73</v>
      </c>
      <c r="Q366" s="27">
        <v>1000000</v>
      </c>
      <c r="R366" s="22" t="s">
        <v>43</v>
      </c>
      <c r="S366" s="28" t="s">
        <v>499</v>
      </c>
      <c r="T366" s="29" t="s">
        <v>46</v>
      </c>
      <c r="U366" s="29"/>
      <c r="V366" s="29"/>
      <c r="W366" s="29" t="s">
        <v>46</v>
      </c>
      <c r="X366" s="29"/>
      <c r="Y366" s="30"/>
      <c r="Z366" s="23" t="s">
        <v>1193</v>
      </c>
      <c r="AA366" s="35" t="s">
        <v>1128</v>
      </c>
      <c r="AB366" s="36" t="s">
        <v>1114</v>
      </c>
    </row>
    <row r="367" spans="1:28" s="20" customFormat="1" ht="19.899999999999999" customHeight="1">
      <c r="A367" s="44" t="s">
        <v>1194</v>
      </c>
      <c r="B367" s="26" t="s">
        <v>1105</v>
      </c>
      <c r="C367" s="57" t="s">
        <v>1194</v>
      </c>
      <c r="D367" s="23" t="s">
        <v>432</v>
      </c>
      <c r="E367" s="23" t="s">
        <v>31</v>
      </c>
      <c r="F367" s="49" t="s">
        <v>32</v>
      </c>
      <c r="G367" s="22" t="s">
        <v>1106</v>
      </c>
      <c r="H367" s="23" t="s">
        <v>1107</v>
      </c>
      <c r="I367" s="23" t="s">
        <v>1108</v>
      </c>
      <c r="J367" s="24"/>
      <c r="K367" s="24" t="s">
        <v>1195</v>
      </c>
      <c r="L367" s="23" t="s">
        <v>1196</v>
      </c>
      <c r="M367" s="25" t="s">
        <v>39</v>
      </c>
      <c r="N367" s="25" t="s">
        <v>40</v>
      </c>
      <c r="O367" s="26" t="s">
        <v>1107</v>
      </c>
      <c r="P367" s="22" t="s">
        <v>73</v>
      </c>
      <c r="Q367" s="27">
        <v>10000000</v>
      </c>
      <c r="R367" s="22" t="s">
        <v>43</v>
      </c>
      <c r="S367" s="28" t="s">
        <v>499</v>
      </c>
      <c r="T367" s="29" t="s">
        <v>46</v>
      </c>
      <c r="U367" s="29"/>
      <c r="V367" s="29"/>
      <c r="W367" s="29" t="s">
        <v>46</v>
      </c>
      <c r="X367" s="29"/>
      <c r="Y367" s="30"/>
      <c r="Z367" s="23" t="s">
        <v>1197</v>
      </c>
      <c r="AA367" s="35" t="s">
        <v>1128</v>
      </c>
      <c r="AB367" s="36" t="s">
        <v>1114</v>
      </c>
    </row>
    <row r="368" spans="1:28" s="20" customFormat="1" ht="19.899999999999999" customHeight="1">
      <c r="A368" s="44" t="s">
        <v>1198</v>
      </c>
      <c r="B368" s="26" t="s">
        <v>1105</v>
      </c>
      <c r="C368" s="57" t="s">
        <v>1198</v>
      </c>
      <c r="D368" s="23" t="s">
        <v>432</v>
      </c>
      <c r="E368" s="23" t="s">
        <v>75</v>
      </c>
      <c r="F368" s="49" t="s">
        <v>50</v>
      </c>
      <c r="G368" s="22" t="s">
        <v>1106</v>
      </c>
      <c r="H368" s="23" t="s">
        <v>1107</v>
      </c>
      <c r="I368" s="23" t="s">
        <v>1108</v>
      </c>
      <c r="J368" s="24" t="s">
        <v>1199</v>
      </c>
      <c r="K368" s="23" t="s">
        <v>1200</v>
      </c>
      <c r="L368" s="23" t="s">
        <v>1201</v>
      </c>
      <c r="M368" s="25" t="s">
        <v>302</v>
      </c>
      <c r="N368" s="25" t="s">
        <v>209</v>
      </c>
      <c r="O368" s="26" t="s">
        <v>1107</v>
      </c>
      <c r="P368" s="22" t="s">
        <v>73</v>
      </c>
      <c r="Q368" s="27">
        <v>10000000</v>
      </c>
      <c r="R368" s="22" t="s">
        <v>43</v>
      </c>
      <c r="S368" s="28" t="s">
        <v>499</v>
      </c>
      <c r="T368" s="29" t="s">
        <v>46</v>
      </c>
      <c r="U368" s="29"/>
      <c r="V368" s="29"/>
      <c r="W368" s="29" t="s">
        <v>46</v>
      </c>
      <c r="X368" s="29"/>
      <c r="Y368" s="30"/>
      <c r="Z368" s="23" t="s">
        <v>1202</v>
      </c>
      <c r="AA368" s="35" t="s">
        <v>1128</v>
      </c>
      <c r="AB368" s="36" t="s">
        <v>1114</v>
      </c>
    </row>
    <row r="369" spans="1:28" s="20" customFormat="1" ht="19.899999999999999" customHeight="1">
      <c r="A369" s="44" t="s">
        <v>1203</v>
      </c>
      <c r="B369" s="26" t="s">
        <v>1105</v>
      </c>
      <c r="C369" s="41"/>
      <c r="D369" s="21" t="s">
        <v>443</v>
      </c>
      <c r="E369" s="21" t="s">
        <v>75</v>
      </c>
      <c r="F369" s="22" t="s">
        <v>32</v>
      </c>
      <c r="G369" s="22" t="s">
        <v>444</v>
      </c>
      <c r="H369" s="83" t="s">
        <v>1204</v>
      </c>
      <c r="I369" s="46" t="s">
        <v>1204</v>
      </c>
      <c r="J369" s="23" t="s">
        <v>1205</v>
      </c>
      <c r="K369" s="24" t="s">
        <v>1206</v>
      </c>
      <c r="L369" s="23" t="s">
        <v>1207</v>
      </c>
      <c r="M369" s="25" t="s">
        <v>302</v>
      </c>
      <c r="N369" s="25" t="s">
        <v>97</v>
      </c>
      <c r="O369" s="26" t="s">
        <v>1204</v>
      </c>
      <c r="P369" s="22" t="s">
        <v>73</v>
      </c>
      <c r="Q369" s="27">
        <v>6585292.8842817927</v>
      </c>
      <c r="R369" s="22" t="s">
        <v>43</v>
      </c>
      <c r="S369" s="28" t="s">
        <v>499</v>
      </c>
      <c r="T369" s="29" t="s">
        <v>46</v>
      </c>
      <c r="U369" s="29"/>
      <c r="V369" s="29"/>
      <c r="W369" s="29"/>
      <c r="X369" s="29"/>
      <c r="Y369" s="30"/>
      <c r="Z369" s="23"/>
      <c r="AA369" s="35"/>
      <c r="AB369" s="36"/>
    </row>
    <row r="370" spans="1:28" s="20" customFormat="1" ht="19.899999999999999" customHeight="1">
      <c r="A370" s="44" t="s">
        <v>1208</v>
      </c>
      <c r="B370" s="26" t="s">
        <v>1105</v>
      </c>
      <c r="C370" s="57" t="s">
        <v>1209</v>
      </c>
      <c r="D370" s="21" t="s">
        <v>443</v>
      </c>
      <c r="E370" s="21" t="s">
        <v>75</v>
      </c>
      <c r="F370" s="22" t="s">
        <v>32</v>
      </c>
      <c r="G370" s="22" t="s">
        <v>444</v>
      </c>
      <c r="H370" s="83" t="s">
        <v>1204</v>
      </c>
      <c r="I370" s="46" t="s">
        <v>1204</v>
      </c>
      <c r="J370" s="23" t="s">
        <v>1205</v>
      </c>
      <c r="K370" s="24" t="s">
        <v>1210</v>
      </c>
      <c r="L370" s="23" t="s">
        <v>1211</v>
      </c>
      <c r="M370" s="25" t="s">
        <v>302</v>
      </c>
      <c r="N370" s="25" t="s">
        <v>209</v>
      </c>
      <c r="O370" s="26" t="s">
        <v>1204</v>
      </c>
      <c r="P370" s="22" t="s">
        <v>73</v>
      </c>
      <c r="Q370" s="27">
        <v>88772909.103767022</v>
      </c>
      <c r="R370" s="22" t="s">
        <v>43</v>
      </c>
      <c r="S370" s="28" t="s">
        <v>499</v>
      </c>
      <c r="T370" s="29" t="s">
        <v>46</v>
      </c>
      <c r="U370" s="29" t="s">
        <v>46</v>
      </c>
      <c r="V370" s="29"/>
      <c r="W370" s="29"/>
      <c r="X370" s="29"/>
      <c r="Y370" s="30"/>
      <c r="Z370" s="23"/>
      <c r="AA370" s="35"/>
      <c r="AB370" s="36"/>
    </row>
    <row r="371" spans="1:28" s="20" customFormat="1" ht="19.899999999999999" customHeight="1">
      <c r="A371" s="44" t="s">
        <v>1212</v>
      </c>
      <c r="B371" s="26" t="s">
        <v>1105</v>
      </c>
      <c r="C371" s="57" t="s">
        <v>1209</v>
      </c>
      <c r="D371" s="21" t="s">
        <v>443</v>
      </c>
      <c r="E371" s="21" t="s">
        <v>75</v>
      </c>
      <c r="F371" s="22" t="s">
        <v>32</v>
      </c>
      <c r="G371" s="22" t="s">
        <v>444</v>
      </c>
      <c r="H371" s="83" t="s">
        <v>1204</v>
      </c>
      <c r="I371" s="46" t="s">
        <v>1204</v>
      </c>
      <c r="J371" s="23" t="s">
        <v>1205</v>
      </c>
      <c r="K371" s="24" t="s">
        <v>1213</v>
      </c>
      <c r="L371" s="23" t="s">
        <v>1214</v>
      </c>
      <c r="M371" s="25" t="s">
        <v>302</v>
      </c>
      <c r="N371" s="25" t="s">
        <v>209</v>
      </c>
      <c r="O371" s="26" t="s">
        <v>1204</v>
      </c>
      <c r="P371" s="22" t="s">
        <v>73</v>
      </c>
      <c r="Q371" s="27">
        <v>88772909.103767022</v>
      </c>
      <c r="R371" s="22" t="s">
        <v>43</v>
      </c>
      <c r="S371" s="28" t="s">
        <v>499</v>
      </c>
      <c r="T371" s="29" t="s">
        <v>46</v>
      </c>
      <c r="U371" s="29" t="s">
        <v>46</v>
      </c>
      <c r="V371" s="29"/>
      <c r="W371" s="29"/>
      <c r="X371" s="29"/>
      <c r="Y371" s="30"/>
      <c r="Z371" s="23"/>
      <c r="AA371" s="35"/>
      <c r="AB371" s="36"/>
    </row>
    <row r="372" spans="1:28" s="20" customFormat="1" ht="19.899999999999999" customHeight="1">
      <c r="A372" s="44" t="s">
        <v>1215</v>
      </c>
      <c r="B372" s="26" t="s">
        <v>1105</v>
      </c>
      <c r="C372" s="57" t="s">
        <v>1209</v>
      </c>
      <c r="D372" s="21" t="s">
        <v>443</v>
      </c>
      <c r="E372" s="21" t="s">
        <v>75</v>
      </c>
      <c r="F372" s="22" t="s">
        <v>32</v>
      </c>
      <c r="G372" s="22" t="s">
        <v>444</v>
      </c>
      <c r="H372" s="83" t="s">
        <v>1204</v>
      </c>
      <c r="I372" s="46" t="s">
        <v>1204</v>
      </c>
      <c r="J372" s="23" t="s">
        <v>1205</v>
      </c>
      <c r="K372" s="24" t="s">
        <v>1216</v>
      </c>
      <c r="L372" s="23" t="s">
        <v>1217</v>
      </c>
      <c r="M372" s="25" t="s">
        <v>302</v>
      </c>
      <c r="N372" s="25" t="s">
        <v>209</v>
      </c>
      <c r="O372" s="26" t="s">
        <v>1204</v>
      </c>
      <c r="P372" s="22" t="s">
        <v>73</v>
      </c>
      <c r="Q372" s="27">
        <v>71018327.283013627</v>
      </c>
      <c r="R372" s="22" t="s">
        <v>43</v>
      </c>
      <c r="S372" s="28" t="s">
        <v>499</v>
      </c>
      <c r="T372" s="29" t="s">
        <v>46</v>
      </c>
      <c r="U372" s="29" t="s">
        <v>46</v>
      </c>
      <c r="V372" s="29"/>
      <c r="W372" s="29"/>
      <c r="X372" s="29"/>
      <c r="Y372" s="30"/>
      <c r="Z372" s="23"/>
      <c r="AA372" s="35"/>
      <c r="AB372" s="36"/>
    </row>
    <row r="373" spans="1:28" s="20" customFormat="1" ht="19.899999999999999" customHeight="1">
      <c r="A373" s="44" t="s">
        <v>1218</v>
      </c>
      <c r="B373" s="26" t="s">
        <v>1105</v>
      </c>
      <c r="C373" s="57" t="str">
        <f>A373</f>
        <v>R101</v>
      </c>
      <c r="D373" s="21" t="s">
        <v>492</v>
      </c>
      <c r="E373" s="21" t="s">
        <v>31</v>
      </c>
      <c r="F373" s="22" t="s">
        <v>50</v>
      </c>
      <c r="G373" s="22" t="s">
        <v>487</v>
      </c>
      <c r="H373" s="21" t="s">
        <v>1219</v>
      </c>
      <c r="I373" s="23" t="s">
        <v>487</v>
      </c>
      <c r="J373" s="24" t="s">
        <v>1220</v>
      </c>
      <c r="K373" s="24"/>
      <c r="L373" s="23" t="s">
        <v>1221</v>
      </c>
      <c r="M373" s="25" t="s">
        <v>302</v>
      </c>
      <c r="N373" s="25" t="s">
        <v>1222</v>
      </c>
      <c r="O373" s="26" t="s">
        <v>437</v>
      </c>
      <c r="P373" s="49" t="s">
        <v>73</v>
      </c>
      <c r="Q373" s="27">
        <v>20000000</v>
      </c>
      <c r="R373" s="22" t="s">
        <v>43</v>
      </c>
      <c r="S373" s="28" t="s">
        <v>355</v>
      </c>
      <c r="T373" s="29" t="s">
        <v>46</v>
      </c>
      <c r="U373" s="29" t="s">
        <v>46</v>
      </c>
      <c r="V373" s="29" t="s">
        <v>46</v>
      </c>
      <c r="W373" s="29"/>
      <c r="X373" s="29"/>
      <c r="Y373" s="30"/>
      <c r="Z373" s="23"/>
      <c r="AA373" s="35"/>
      <c r="AB373" s="36"/>
    </row>
    <row r="374" spans="1:28" s="20" customFormat="1" ht="19.899999999999999" customHeight="1">
      <c r="A374" s="44" t="s">
        <v>1223</v>
      </c>
      <c r="B374" s="26" t="s">
        <v>1105</v>
      </c>
      <c r="C374" s="57" t="str">
        <f t="shared" ref="C374:C380" si="0">A374</f>
        <v>E101</v>
      </c>
      <c r="D374" s="21" t="s">
        <v>1056</v>
      </c>
      <c r="E374" s="21" t="s">
        <v>75</v>
      </c>
      <c r="F374" s="22" t="s">
        <v>32</v>
      </c>
      <c r="G374" s="22" t="s">
        <v>487</v>
      </c>
      <c r="H374" s="21" t="s">
        <v>1219</v>
      </c>
      <c r="I374" s="23" t="s">
        <v>487</v>
      </c>
      <c r="J374" s="24"/>
      <c r="K374" s="24" t="s">
        <v>1224</v>
      </c>
      <c r="L374" s="23" t="s">
        <v>1225</v>
      </c>
      <c r="M374" s="25" t="s">
        <v>39</v>
      </c>
      <c r="N374" s="25" t="s">
        <v>40</v>
      </c>
      <c r="O374" s="26" t="s">
        <v>437</v>
      </c>
      <c r="P374" s="49" t="s">
        <v>73</v>
      </c>
      <c r="Q374" s="27">
        <v>70000000</v>
      </c>
      <c r="R374" s="22" t="s">
        <v>43</v>
      </c>
      <c r="S374" s="28" t="s">
        <v>355</v>
      </c>
      <c r="T374" s="29" t="s">
        <v>46</v>
      </c>
      <c r="U374" s="29" t="s">
        <v>46</v>
      </c>
      <c r="V374" s="29" t="s">
        <v>46</v>
      </c>
      <c r="W374" s="29"/>
      <c r="X374" s="29"/>
      <c r="Y374" s="30"/>
      <c r="Z374" s="23"/>
      <c r="AA374" s="35"/>
      <c r="AB374" s="36"/>
    </row>
    <row r="375" spans="1:28" s="20" customFormat="1" ht="19.899999999999999" customHeight="1">
      <c r="A375" s="44" t="s">
        <v>944</v>
      </c>
      <c r="B375" s="26" t="s">
        <v>1105</v>
      </c>
      <c r="C375" s="57" t="str">
        <f t="shared" si="0"/>
        <v>B101</v>
      </c>
      <c r="D375" s="21" t="s">
        <v>296</v>
      </c>
      <c r="E375" s="21" t="s">
        <v>75</v>
      </c>
      <c r="F375" s="22" t="s">
        <v>32</v>
      </c>
      <c r="G375" s="22" t="s">
        <v>487</v>
      </c>
      <c r="H375" s="21" t="s">
        <v>1219</v>
      </c>
      <c r="I375" s="23" t="s">
        <v>487</v>
      </c>
      <c r="J375" s="24"/>
      <c r="K375" s="24" t="s">
        <v>1226</v>
      </c>
      <c r="L375" s="23" t="s">
        <v>1227</v>
      </c>
      <c r="M375" s="25" t="s">
        <v>82</v>
      </c>
      <c r="N375" s="25" t="s">
        <v>83</v>
      </c>
      <c r="O375" s="26" t="s">
        <v>437</v>
      </c>
      <c r="P375" s="49" t="s">
        <v>73</v>
      </c>
      <c r="Q375" s="27">
        <v>75000000</v>
      </c>
      <c r="R375" s="22" t="s">
        <v>43</v>
      </c>
      <c r="S375" s="28" t="s">
        <v>355</v>
      </c>
      <c r="T375" s="29" t="s">
        <v>46</v>
      </c>
      <c r="U375" s="29" t="s">
        <v>46</v>
      </c>
      <c r="V375" s="29" t="s">
        <v>46</v>
      </c>
      <c r="W375" s="29"/>
      <c r="X375" s="29"/>
      <c r="Y375" s="30"/>
      <c r="Z375" s="23"/>
      <c r="AA375" s="35"/>
      <c r="AB375" s="36"/>
    </row>
    <row r="376" spans="1:28" s="20" customFormat="1" ht="19.899999999999999" customHeight="1">
      <c r="A376" s="44" t="s">
        <v>1228</v>
      </c>
      <c r="B376" s="26" t="s">
        <v>1105</v>
      </c>
      <c r="C376" s="57" t="str">
        <f t="shared" si="0"/>
        <v>E102</v>
      </c>
      <c r="D376" s="21" t="s">
        <v>1056</v>
      </c>
      <c r="E376" s="21" t="s">
        <v>75</v>
      </c>
      <c r="F376" s="22" t="s">
        <v>32</v>
      </c>
      <c r="G376" s="22" t="s">
        <v>487</v>
      </c>
      <c r="H376" s="21" t="s">
        <v>1219</v>
      </c>
      <c r="I376" s="23" t="s">
        <v>487</v>
      </c>
      <c r="J376" s="24"/>
      <c r="K376" s="24" t="s">
        <v>1229</v>
      </c>
      <c r="L376" s="23" t="s">
        <v>1230</v>
      </c>
      <c r="M376" s="25" t="s">
        <v>39</v>
      </c>
      <c r="N376" s="25" t="s">
        <v>40</v>
      </c>
      <c r="O376" s="26" t="s">
        <v>437</v>
      </c>
      <c r="P376" s="49" t="s">
        <v>73</v>
      </c>
      <c r="Q376" s="27">
        <v>55000000</v>
      </c>
      <c r="R376" s="22" t="s">
        <v>43</v>
      </c>
      <c r="S376" s="28" t="s">
        <v>355</v>
      </c>
      <c r="T376" s="29" t="s">
        <v>46</v>
      </c>
      <c r="U376" s="29" t="s">
        <v>46</v>
      </c>
      <c r="V376" s="29" t="s">
        <v>46</v>
      </c>
      <c r="W376" s="29"/>
      <c r="X376" s="29"/>
      <c r="Y376" s="30"/>
      <c r="Z376" s="23"/>
      <c r="AA376" s="35"/>
      <c r="AB376" s="36"/>
    </row>
    <row r="377" spans="1:28" s="20" customFormat="1" ht="19.899999999999999" customHeight="1">
      <c r="A377" s="44" t="s">
        <v>1231</v>
      </c>
      <c r="B377" s="26" t="s">
        <v>1105</v>
      </c>
      <c r="C377" s="57" t="str">
        <f t="shared" si="0"/>
        <v>E103</v>
      </c>
      <c r="D377" s="21" t="s">
        <v>1056</v>
      </c>
      <c r="E377" s="21" t="s">
        <v>75</v>
      </c>
      <c r="F377" s="22" t="s">
        <v>32</v>
      </c>
      <c r="G377" s="22" t="s">
        <v>487</v>
      </c>
      <c r="H377" s="21" t="s">
        <v>1219</v>
      </c>
      <c r="I377" s="23" t="s">
        <v>487</v>
      </c>
      <c r="J377" s="24"/>
      <c r="K377" s="24" t="s">
        <v>1232</v>
      </c>
      <c r="L377" s="23" t="s">
        <v>1233</v>
      </c>
      <c r="M377" s="25" t="s">
        <v>39</v>
      </c>
      <c r="N377" s="25" t="s">
        <v>40</v>
      </c>
      <c r="O377" s="26" t="s">
        <v>437</v>
      </c>
      <c r="P377" s="49" t="s">
        <v>73</v>
      </c>
      <c r="Q377" s="27">
        <v>30000000</v>
      </c>
      <c r="R377" s="22" t="s">
        <v>43</v>
      </c>
      <c r="S377" s="28" t="s">
        <v>355</v>
      </c>
      <c r="T377" s="29" t="s">
        <v>46</v>
      </c>
      <c r="U377" s="29" t="s">
        <v>46</v>
      </c>
      <c r="V377" s="29" t="s">
        <v>46</v>
      </c>
      <c r="W377" s="29"/>
      <c r="X377" s="29"/>
      <c r="Y377" s="30"/>
      <c r="Z377" s="23"/>
      <c r="AA377" s="35"/>
      <c r="AB377" s="36"/>
    </row>
    <row r="378" spans="1:28" s="20" customFormat="1" ht="19.899999999999999" customHeight="1">
      <c r="A378" s="44" t="s">
        <v>1234</v>
      </c>
      <c r="B378" s="26" t="s">
        <v>1105</v>
      </c>
      <c r="C378" s="57" t="str">
        <f t="shared" si="0"/>
        <v>E104</v>
      </c>
      <c r="D378" s="21" t="s">
        <v>1056</v>
      </c>
      <c r="E378" s="21" t="s">
        <v>75</v>
      </c>
      <c r="F378" s="22" t="s">
        <v>32</v>
      </c>
      <c r="G378" s="22" t="s">
        <v>487</v>
      </c>
      <c r="H378" s="21" t="s">
        <v>1219</v>
      </c>
      <c r="I378" s="23" t="s">
        <v>487</v>
      </c>
      <c r="J378" s="24"/>
      <c r="K378" s="24" t="s">
        <v>1235</v>
      </c>
      <c r="L378" s="23" t="s">
        <v>1236</v>
      </c>
      <c r="M378" s="25" t="s">
        <v>82</v>
      </c>
      <c r="N378" s="25" t="s">
        <v>83</v>
      </c>
      <c r="O378" s="26" t="s">
        <v>437</v>
      </c>
      <c r="P378" s="49" t="s">
        <v>73</v>
      </c>
      <c r="Q378" s="27">
        <v>30000000</v>
      </c>
      <c r="R378" s="22" t="s">
        <v>43</v>
      </c>
      <c r="S378" s="28" t="s">
        <v>355</v>
      </c>
      <c r="T378" s="29" t="s">
        <v>46</v>
      </c>
      <c r="U378" s="29" t="s">
        <v>46</v>
      </c>
      <c r="V378" s="29" t="s">
        <v>46</v>
      </c>
      <c r="W378" s="29"/>
      <c r="X378" s="29"/>
      <c r="Y378" s="30"/>
      <c r="Z378" s="23"/>
      <c r="AA378" s="35"/>
      <c r="AB378" s="36"/>
    </row>
    <row r="379" spans="1:28" s="20" customFormat="1" ht="19.899999999999999" customHeight="1">
      <c r="A379" s="44" t="s">
        <v>947</v>
      </c>
      <c r="B379" s="26" t="s">
        <v>1105</v>
      </c>
      <c r="C379" s="57" t="str">
        <f t="shared" si="0"/>
        <v>B102</v>
      </c>
      <c r="D379" s="21" t="s">
        <v>296</v>
      </c>
      <c r="E379" s="21" t="s">
        <v>31</v>
      </c>
      <c r="F379" s="22" t="s">
        <v>50</v>
      </c>
      <c r="G379" s="22" t="s">
        <v>487</v>
      </c>
      <c r="H379" s="21" t="s">
        <v>1219</v>
      </c>
      <c r="I379" s="23" t="s">
        <v>487</v>
      </c>
      <c r="J379" s="24" t="s">
        <v>1237</v>
      </c>
      <c r="K379" s="24"/>
      <c r="L379" s="23" t="s">
        <v>1238</v>
      </c>
      <c r="M379" s="25" t="s">
        <v>302</v>
      </c>
      <c r="N379" s="25" t="s">
        <v>1222</v>
      </c>
      <c r="O379" s="26" t="s">
        <v>437</v>
      </c>
      <c r="P379" s="49" t="s">
        <v>73</v>
      </c>
      <c r="Q379" s="27">
        <v>50000000</v>
      </c>
      <c r="R379" s="22" t="s">
        <v>43</v>
      </c>
      <c r="S379" s="28" t="s">
        <v>355</v>
      </c>
      <c r="T379" s="29" t="s">
        <v>46</v>
      </c>
      <c r="U379" s="29" t="s">
        <v>46</v>
      </c>
      <c r="V379" s="29" t="s">
        <v>46</v>
      </c>
      <c r="W379" s="29"/>
      <c r="X379" s="29"/>
      <c r="Y379" s="30"/>
      <c r="Z379" s="23"/>
      <c r="AA379" s="35"/>
      <c r="AB379" s="36"/>
    </row>
    <row r="380" spans="1:28" s="20" customFormat="1" ht="19.899999999999999" customHeight="1">
      <c r="A380" s="44" t="s">
        <v>1239</v>
      </c>
      <c r="B380" s="26" t="s">
        <v>1105</v>
      </c>
      <c r="C380" s="57" t="str">
        <f t="shared" si="0"/>
        <v>R102</v>
      </c>
      <c r="D380" s="21" t="s">
        <v>492</v>
      </c>
      <c r="E380" s="21" t="s">
        <v>31</v>
      </c>
      <c r="F380" s="22" t="s">
        <v>50</v>
      </c>
      <c r="G380" s="22" t="s">
        <v>487</v>
      </c>
      <c r="H380" s="21" t="s">
        <v>1219</v>
      </c>
      <c r="I380" s="23" t="s">
        <v>487</v>
      </c>
      <c r="J380" s="24" t="s">
        <v>1240</v>
      </c>
      <c r="K380" s="24"/>
      <c r="L380" s="23" t="s">
        <v>1241</v>
      </c>
      <c r="M380" s="25" t="s">
        <v>302</v>
      </c>
      <c r="N380" s="25" t="s">
        <v>1222</v>
      </c>
      <c r="O380" s="26" t="s">
        <v>437</v>
      </c>
      <c r="P380" s="49" t="s">
        <v>73</v>
      </c>
      <c r="Q380" s="27">
        <v>20000000</v>
      </c>
      <c r="R380" s="22" t="s">
        <v>43</v>
      </c>
      <c r="S380" s="28" t="s">
        <v>355</v>
      </c>
      <c r="T380" s="29" t="s">
        <v>46</v>
      </c>
      <c r="U380" s="29" t="s">
        <v>46</v>
      </c>
      <c r="V380" s="29" t="s">
        <v>46</v>
      </c>
      <c r="W380" s="29"/>
      <c r="X380" s="29"/>
      <c r="Y380" s="30"/>
      <c r="Z380" s="23"/>
      <c r="AA380" s="35"/>
      <c r="AB380" s="36"/>
    </row>
    <row r="381" spans="1:28" s="20" customFormat="1" ht="19.899999999999999" customHeight="1">
      <c r="A381" s="44" t="s">
        <v>1242</v>
      </c>
      <c r="B381" s="26" t="s">
        <v>1105</v>
      </c>
      <c r="C381" s="41"/>
      <c r="D381" s="52" t="s">
        <v>524</v>
      </c>
      <c r="E381" s="21" t="s">
        <v>75</v>
      </c>
      <c r="F381" s="22" t="s">
        <v>32</v>
      </c>
      <c r="G381" s="22" t="s">
        <v>1106</v>
      </c>
      <c r="H381" s="21" t="s">
        <v>1243</v>
      </c>
      <c r="I381" s="23" t="s">
        <v>1243</v>
      </c>
      <c r="J381" s="94" t="s">
        <v>1244</v>
      </c>
      <c r="K381" s="24"/>
      <c r="L381" s="23"/>
      <c r="M381" s="25"/>
      <c r="N381" s="25"/>
      <c r="O381" s="26"/>
      <c r="P381" s="49"/>
      <c r="Q381" s="27"/>
      <c r="R381" s="22"/>
      <c r="S381" s="28"/>
      <c r="T381" s="29"/>
      <c r="U381" s="29"/>
      <c r="V381" s="29"/>
      <c r="W381" s="29"/>
      <c r="X381" s="29"/>
      <c r="Y381" s="30"/>
      <c r="Z381" s="23"/>
      <c r="AA381" s="35"/>
      <c r="AB381" s="36"/>
    </row>
    <row r="382" spans="1:28" s="20" customFormat="1" ht="19.899999999999999" customHeight="1">
      <c r="A382" s="44" t="s">
        <v>1245</v>
      </c>
      <c r="B382" s="26" t="s">
        <v>1105</v>
      </c>
      <c r="C382" s="41"/>
      <c r="D382" s="52" t="s">
        <v>524</v>
      </c>
      <c r="E382" s="21" t="s">
        <v>75</v>
      </c>
      <c r="F382" s="22" t="s">
        <v>32</v>
      </c>
      <c r="G382" s="22" t="s">
        <v>1106</v>
      </c>
      <c r="H382" s="21" t="s">
        <v>1243</v>
      </c>
      <c r="I382" s="23" t="s">
        <v>1243</v>
      </c>
      <c r="J382" s="94" t="s">
        <v>1244</v>
      </c>
      <c r="K382" s="24"/>
      <c r="L382" s="23"/>
      <c r="M382" s="25"/>
      <c r="N382" s="25"/>
      <c r="O382" s="26"/>
      <c r="P382" s="22"/>
      <c r="Q382" s="27"/>
      <c r="R382" s="22"/>
      <c r="S382" s="28"/>
      <c r="T382" s="29"/>
      <c r="U382" s="29"/>
      <c r="V382" s="29"/>
      <c r="W382" s="29"/>
      <c r="X382" s="29"/>
      <c r="Y382" s="30"/>
      <c r="Z382" s="23"/>
      <c r="AA382" s="35"/>
      <c r="AB382" s="36"/>
    </row>
    <row r="383" spans="1:28" s="20" customFormat="1" ht="19.899999999999999" customHeight="1">
      <c r="A383" s="44" t="s">
        <v>1246</v>
      </c>
      <c r="B383" s="26" t="s">
        <v>1105</v>
      </c>
      <c r="C383" s="41"/>
      <c r="D383" s="52" t="s">
        <v>524</v>
      </c>
      <c r="E383" s="21" t="s">
        <v>75</v>
      </c>
      <c r="F383" s="22" t="s">
        <v>32</v>
      </c>
      <c r="G383" s="22" t="s">
        <v>1106</v>
      </c>
      <c r="H383" s="21" t="s">
        <v>1243</v>
      </c>
      <c r="I383" s="23" t="s">
        <v>1243</v>
      </c>
      <c r="J383" s="94" t="s">
        <v>1244</v>
      </c>
      <c r="K383" s="24"/>
      <c r="L383" s="23"/>
      <c r="M383" s="25"/>
      <c r="N383" s="25"/>
      <c r="O383" s="26"/>
      <c r="P383" s="22"/>
      <c r="Q383" s="27"/>
      <c r="R383" s="22"/>
      <c r="S383" s="28"/>
      <c r="T383" s="29"/>
      <c r="U383" s="29"/>
      <c r="V383" s="29"/>
      <c r="W383" s="29"/>
      <c r="X383" s="29"/>
      <c r="Y383" s="30"/>
      <c r="Z383" s="23"/>
      <c r="AA383" s="35"/>
      <c r="AB383" s="36"/>
    </row>
    <row r="384" spans="1:28" s="20" customFormat="1" ht="19.899999999999999" customHeight="1">
      <c r="A384" s="44" t="s">
        <v>1247</v>
      </c>
      <c r="B384" s="26" t="s">
        <v>1105</v>
      </c>
      <c r="C384" s="41"/>
      <c r="D384" s="52" t="s">
        <v>524</v>
      </c>
      <c r="E384" s="21" t="s">
        <v>75</v>
      </c>
      <c r="F384" s="22" t="s">
        <v>32</v>
      </c>
      <c r="G384" s="22" t="s">
        <v>1106</v>
      </c>
      <c r="H384" s="21" t="s">
        <v>1243</v>
      </c>
      <c r="I384" s="23" t="s">
        <v>1243</v>
      </c>
      <c r="J384" s="94" t="s">
        <v>1244</v>
      </c>
      <c r="K384" s="24"/>
      <c r="L384" s="23"/>
      <c r="M384" s="25"/>
      <c r="N384" s="25"/>
      <c r="O384" s="26"/>
      <c r="P384" s="22"/>
      <c r="Q384" s="27"/>
      <c r="R384" s="22"/>
      <c r="S384" s="28"/>
      <c r="T384" s="29"/>
      <c r="U384" s="29"/>
      <c r="V384" s="29"/>
      <c r="W384" s="29"/>
      <c r="X384" s="29"/>
      <c r="Y384" s="30"/>
      <c r="Z384" s="23"/>
      <c r="AA384" s="35"/>
      <c r="AB384" s="36"/>
    </row>
    <row r="385" spans="1:28" s="20" customFormat="1" ht="19.899999999999999" customHeight="1">
      <c r="A385" s="44" t="s">
        <v>1248</v>
      </c>
      <c r="B385" s="26" t="s">
        <v>1105</v>
      </c>
      <c r="C385" s="41"/>
      <c r="D385" s="52" t="s">
        <v>524</v>
      </c>
      <c r="E385" s="21" t="s">
        <v>75</v>
      </c>
      <c r="F385" s="22" t="s">
        <v>32</v>
      </c>
      <c r="G385" s="22" t="s">
        <v>1106</v>
      </c>
      <c r="H385" s="21" t="s">
        <v>1243</v>
      </c>
      <c r="I385" s="23" t="s">
        <v>1243</v>
      </c>
      <c r="J385" s="94" t="s">
        <v>1244</v>
      </c>
      <c r="K385" s="24"/>
      <c r="L385" s="23"/>
      <c r="M385" s="25"/>
      <c r="N385" s="25"/>
      <c r="O385" s="26"/>
      <c r="P385" s="22"/>
      <c r="Q385" s="27"/>
      <c r="R385" s="22"/>
      <c r="S385" s="28"/>
      <c r="T385" s="29"/>
      <c r="U385" s="29"/>
      <c r="V385" s="29"/>
      <c r="W385" s="29"/>
      <c r="X385" s="29"/>
      <c r="Y385" s="30"/>
      <c r="Z385" s="23"/>
      <c r="AA385" s="35"/>
      <c r="AB385" s="36"/>
    </row>
    <row r="386" spans="1:28" s="20" customFormat="1" ht="19.899999999999999" customHeight="1">
      <c r="A386" s="44" t="s">
        <v>1249</v>
      </c>
      <c r="B386" s="26" t="s">
        <v>1105</v>
      </c>
      <c r="C386" s="41"/>
      <c r="D386" s="52" t="s">
        <v>524</v>
      </c>
      <c r="E386" s="21" t="s">
        <v>75</v>
      </c>
      <c r="F386" s="22" t="s">
        <v>32</v>
      </c>
      <c r="G386" s="22" t="s">
        <v>1106</v>
      </c>
      <c r="H386" s="21" t="s">
        <v>1243</v>
      </c>
      <c r="I386" s="23" t="s">
        <v>1243</v>
      </c>
      <c r="J386" s="94" t="s">
        <v>1244</v>
      </c>
      <c r="K386" s="24"/>
      <c r="L386" s="23"/>
      <c r="M386" s="25"/>
      <c r="N386" s="25"/>
      <c r="O386" s="26"/>
      <c r="P386" s="22"/>
      <c r="Q386" s="27"/>
      <c r="R386" s="22"/>
      <c r="S386" s="28"/>
      <c r="T386" s="29"/>
      <c r="U386" s="29"/>
      <c r="V386" s="29"/>
      <c r="W386" s="29"/>
      <c r="X386" s="29"/>
      <c r="Y386" s="30"/>
      <c r="Z386" s="23"/>
      <c r="AA386" s="35"/>
      <c r="AB386" s="36"/>
    </row>
    <row r="387" spans="1:28" s="20" customFormat="1" ht="19.899999999999999" customHeight="1">
      <c r="A387" s="44" t="s">
        <v>1250</v>
      </c>
      <c r="B387" s="26" t="s">
        <v>1105</v>
      </c>
      <c r="C387" s="41"/>
      <c r="D387" s="52" t="s">
        <v>524</v>
      </c>
      <c r="E387" s="21" t="s">
        <v>75</v>
      </c>
      <c r="F387" s="22" t="s">
        <v>32</v>
      </c>
      <c r="G387" s="22" t="s">
        <v>1106</v>
      </c>
      <c r="H387" s="21" t="s">
        <v>1243</v>
      </c>
      <c r="I387" s="23" t="s">
        <v>1243</v>
      </c>
      <c r="J387" s="94" t="s">
        <v>1244</v>
      </c>
      <c r="K387" s="24"/>
      <c r="L387" s="23"/>
      <c r="M387" s="25"/>
      <c r="N387" s="25"/>
      <c r="O387" s="26"/>
      <c r="P387" s="22"/>
      <c r="Q387" s="27"/>
      <c r="R387" s="22"/>
      <c r="S387" s="28"/>
      <c r="T387" s="29"/>
      <c r="U387" s="29"/>
      <c r="V387" s="29"/>
      <c r="W387" s="29"/>
      <c r="X387" s="29"/>
      <c r="Y387" s="30"/>
      <c r="Z387" s="23"/>
      <c r="AA387" s="35"/>
      <c r="AB387" s="36"/>
    </row>
    <row r="388" spans="1:28" s="20" customFormat="1" ht="19.899999999999999" customHeight="1">
      <c r="A388" s="44" t="s">
        <v>1251</v>
      </c>
      <c r="B388" s="26" t="s">
        <v>1105</v>
      </c>
      <c r="C388" s="41"/>
      <c r="D388" s="52" t="s">
        <v>524</v>
      </c>
      <c r="E388" s="21" t="s">
        <v>75</v>
      </c>
      <c r="F388" s="22" t="s">
        <v>32</v>
      </c>
      <c r="G388" s="22" t="s">
        <v>1106</v>
      </c>
      <c r="H388" s="21" t="s">
        <v>1243</v>
      </c>
      <c r="I388" s="23" t="s">
        <v>1243</v>
      </c>
      <c r="J388" s="94" t="s">
        <v>1244</v>
      </c>
      <c r="K388" s="24"/>
      <c r="L388" s="23"/>
      <c r="M388" s="25"/>
      <c r="N388" s="25"/>
      <c r="O388" s="26"/>
      <c r="P388" s="22"/>
      <c r="Q388" s="27"/>
      <c r="R388" s="22"/>
      <c r="S388" s="28"/>
      <c r="T388" s="29"/>
      <c r="U388" s="29"/>
      <c r="V388" s="29"/>
      <c r="W388" s="29"/>
      <c r="X388" s="29"/>
      <c r="Y388" s="30"/>
      <c r="Z388" s="23"/>
      <c r="AA388" s="35"/>
      <c r="AB388" s="36"/>
    </row>
    <row r="389" spans="1:28" s="20" customFormat="1" ht="19.899999999999999" customHeight="1">
      <c r="A389" s="44" t="s">
        <v>1252</v>
      </c>
      <c r="B389" s="26" t="s">
        <v>1105</v>
      </c>
      <c r="C389" s="41"/>
      <c r="D389" s="52" t="s">
        <v>524</v>
      </c>
      <c r="E389" s="21" t="s">
        <v>75</v>
      </c>
      <c r="F389" s="22" t="s">
        <v>32</v>
      </c>
      <c r="G389" s="22" t="s">
        <v>1106</v>
      </c>
      <c r="H389" s="21" t="s">
        <v>1243</v>
      </c>
      <c r="I389" s="23" t="s">
        <v>1243</v>
      </c>
      <c r="J389" s="94" t="s">
        <v>1244</v>
      </c>
      <c r="K389" s="24"/>
      <c r="L389" s="23"/>
      <c r="M389" s="25"/>
      <c r="N389" s="25"/>
      <c r="O389" s="26"/>
      <c r="P389" s="22"/>
      <c r="Q389" s="27"/>
      <c r="R389" s="22"/>
      <c r="S389" s="28"/>
      <c r="T389" s="29"/>
      <c r="U389" s="29"/>
      <c r="V389" s="29"/>
      <c r="W389" s="29"/>
      <c r="X389" s="29"/>
      <c r="Y389" s="30"/>
      <c r="Z389" s="23"/>
      <c r="AA389" s="35"/>
      <c r="AB389" s="36"/>
    </row>
    <row r="390" spans="1:28" s="20" customFormat="1" ht="19.899999999999999" customHeight="1">
      <c r="A390" s="44" t="s">
        <v>1253</v>
      </c>
      <c r="B390" s="26" t="s">
        <v>1105</v>
      </c>
      <c r="C390" s="41"/>
      <c r="D390" s="52" t="s">
        <v>524</v>
      </c>
      <c r="E390" s="21" t="s">
        <v>75</v>
      </c>
      <c r="F390" s="22" t="s">
        <v>32</v>
      </c>
      <c r="G390" s="22" t="s">
        <v>1106</v>
      </c>
      <c r="H390" s="21" t="s">
        <v>1243</v>
      </c>
      <c r="I390" s="23" t="s">
        <v>1243</v>
      </c>
      <c r="J390" s="94" t="s">
        <v>1244</v>
      </c>
      <c r="K390" s="24"/>
      <c r="L390" s="23"/>
      <c r="M390" s="25"/>
      <c r="N390" s="25"/>
      <c r="O390" s="26"/>
      <c r="P390" s="22"/>
      <c r="Q390" s="27"/>
      <c r="R390" s="22"/>
      <c r="S390" s="28"/>
      <c r="T390" s="29"/>
      <c r="U390" s="29"/>
      <c r="V390" s="29"/>
      <c r="W390" s="29"/>
      <c r="X390" s="29"/>
      <c r="Y390" s="30"/>
      <c r="Z390" s="23"/>
      <c r="AA390" s="35"/>
      <c r="AB390" s="36"/>
    </row>
    <row r="391" spans="1:28" s="20" customFormat="1" ht="19.899999999999999" customHeight="1">
      <c r="A391" s="44" t="s">
        <v>1254</v>
      </c>
      <c r="B391" s="26" t="s">
        <v>1105</v>
      </c>
      <c r="C391" s="41"/>
      <c r="D391" s="52" t="s">
        <v>524</v>
      </c>
      <c r="E391" s="21" t="s">
        <v>75</v>
      </c>
      <c r="F391" s="22" t="s">
        <v>32</v>
      </c>
      <c r="G391" s="22" t="s">
        <v>1106</v>
      </c>
      <c r="H391" s="21" t="s">
        <v>1243</v>
      </c>
      <c r="I391" s="23" t="s">
        <v>1243</v>
      </c>
      <c r="J391" s="94" t="s">
        <v>1244</v>
      </c>
      <c r="K391" s="24"/>
      <c r="L391" s="23"/>
      <c r="M391" s="25"/>
      <c r="N391" s="25"/>
      <c r="O391" s="26"/>
      <c r="P391" s="22"/>
      <c r="Q391" s="27"/>
      <c r="R391" s="22"/>
      <c r="S391" s="28"/>
      <c r="T391" s="29"/>
      <c r="U391" s="29"/>
      <c r="V391" s="29"/>
      <c r="W391" s="29"/>
      <c r="X391" s="29"/>
      <c r="Y391" s="30"/>
      <c r="Z391" s="23"/>
      <c r="AA391" s="35"/>
      <c r="AB391" s="36"/>
    </row>
    <row r="392" spans="1:28" s="20" customFormat="1" ht="19.899999999999999" customHeight="1">
      <c r="A392" s="44" t="s">
        <v>1255</v>
      </c>
      <c r="B392" s="26" t="s">
        <v>1105</v>
      </c>
      <c r="C392" s="41"/>
      <c r="D392" s="52" t="s">
        <v>524</v>
      </c>
      <c r="E392" s="21" t="s">
        <v>75</v>
      </c>
      <c r="F392" s="22" t="s">
        <v>32</v>
      </c>
      <c r="G392" s="22" t="s">
        <v>1106</v>
      </c>
      <c r="H392" s="21" t="s">
        <v>1243</v>
      </c>
      <c r="I392" s="23" t="s">
        <v>1243</v>
      </c>
      <c r="J392" s="94" t="s">
        <v>1244</v>
      </c>
      <c r="K392" s="24"/>
      <c r="L392" s="23"/>
      <c r="M392" s="25"/>
      <c r="N392" s="25"/>
      <c r="O392" s="26"/>
      <c r="P392" s="22"/>
      <c r="Q392" s="27"/>
      <c r="R392" s="22"/>
      <c r="S392" s="28"/>
      <c r="T392" s="29"/>
      <c r="U392" s="29"/>
      <c r="V392" s="29"/>
      <c r="W392" s="29"/>
      <c r="X392" s="29"/>
      <c r="Y392" s="30"/>
      <c r="Z392" s="23"/>
      <c r="AA392" s="35"/>
      <c r="AB392" s="36"/>
    </row>
    <row r="393" spans="1:28" s="20" customFormat="1" ht="19.899999999999999" customHeight="1">
      <c r="A393" s="44" t="s">
        <v>1256</v>
      </c>
      <c r="B393" s="26" t="s">
        <v>1105</v>
      </c>
      <c r="C393" s="41"/>
      <c r="D393" s="52" t="s">
        <v>524</v>
      </c>
      <c r="E393" s="21" t="s">
        <v>75</v>
      </c>
      <c r="F393" s="22" t="s">
        <v>32</v>
      </c>
      <c r="G393" s="22" t="s">
        <v>1106</v>
      </c>
      <c r="H393" s="21" t="s">
        <v>1243</v>
      </c>
      <c r="I393" s="23" t="s">
        <v>1243</v>
      </c>
      <c r="J393" s="94" t="s">
        <v>1244</v>
      </c>
      <c r="K393" s="24"/>
      <c r="L393" s="23"/>
      <c r="M393" s="25"/>
      <c r="N393" s="25"/>
      <c r="O393" s="26"/>
      <c r="P393" s="22"/>
      <c r="Q393" s="27"/>
      <c r="R393" s="22"/>
      <c r="S393" s="28"/>
      <c r="T393" s="29"/>
      <c r="U393" s="29"/>
      <c r="V393" s="29"/>
      <c r="W393" s="29"/>
      <c r="X393" s="29"/>
      <c r="Y393" s="30"/>
      <c r="Z393" s="23"/>
      <c r="AA393" s="35"/>
      <c r="AB393" s="36"/>
    </row>
    <row r="394" spans="1:28" s="20" customFormat="1" ht="19.899999999999999" customHeight="1">
      <c r="A394" s="44" t="s">
        <v>1257</v>
      </c>
      <c r="B394" s="26" t="s">
        <v>1105</v>
      </c>
      <c r="C394" s="41"/>
      <c r="D394" s="52" t="s">
        <v>524</v>
      </c>
      <c r="E394" s="21" t="s">
        <v>75</v>
      </c>
      <c r="F394" s="22" t="s">
        <v>32</v>
      </c>
      <c r="G394" s="22" t="s">
        <v>1106</v>
      </c>
      <c r="H394" s="21" t="s">
        <v>1243</v>
      </c>
      <c r="I394" s="23" t="s">
        <v>1243</v>
      </c>
      <c r="J394" s="94" t="s">
        <v>1244</v>
      </c>
      <c r="K394" s="24"/>
      <c r="L394" s="23"/>
      <c r="M394" s="25"/>
      <c r="N394" s="25"/>
      <c r="O394" s="26"/>
      <c r="P394" s="22"/>
      <c r="Q394" s="27"/>
      <c r="R394" s="22"/>
      <c r="S394" s="28"/>
      <c r="T394" s="29"/>
      <c r="U394" s="29"/>
      <c r="V394" s="29"/>
      <c r="W394" s="29"/>
      <c r="X394" s="29"/>
      <c r="Y394" s="30"/>
      <c r="Z394" s="23"/>
      <c r="AA394" s="35"/>
      <c r="AB394" s="36"/>
    </row>
    <row r="395" spans="1:28" s="20" customFormat="1" ht="19.899999999999999" customHeight="1">
      <c r="A395" s="44" t="s">
        <v>1258</v>
      </c>
      <c r="B395" s="26" t="s">
        <v>1105</v>
      </c>
      <c r="C395" s="41"/>
      <c r="D395" s="52" t="s">
        <v>524</v>
      </c>
      <c r="E395" s="21" t="s">
        <v>75</v>
      </c>
      <c r="F395" s="22" t="s">
        <v>32</v>
      </c>
      <c r="G395" s="22" t="s">
        <v>1106</v>
      </c>
      <c r="H395" s="21" t="s">
        <v>1243</v>
      </c>
      <c r="I395" s="23" t="s">
        <v>1243</v>
      </c>
      <c r="J395" s="94" t="s">
        <v>1244</v>
      </c>
      <c r="K395" s="24"/>
      <c r="L395" s="23"/>
      <c r="M395" s="25"/>
      <c r="N395" s="25"/>
      <c r="O395" s="26"/>
      <c r="P395" s="22"/>
      <c r="Q395" s="27"/>
      <c r="R395" s="22"/>
      <c r="S395" s="28"/>
      <c r="T395" s="29"/>
      <c r="U395" s="29"/>
      <c r="V395" s="29"/>
      <c r="W395" s="29"/>
      <c r="X395" s="29"/>
      <c r="Y395" s="30"/>
      <c r="Z395" s="23"/>
      <c r="AA395" s="35"/>
      <c r="AB395" s="36"/>
    </row>
    <row r="396" spans="1:28" s="20" customFormat="1" ht="19.899999999999999" customHeight="1">
      <c r="A396" s="44" t="s">
        <v>1259</v>
      </c>
      <c r="B396" s="26" t="s">
        <v>1105</v>
      </c>
      <c r="C396" s="41"/>
      <c r="D396" s="52" t="s">
        <v>524</v>
      </c>
      <c r="E396" s="21" t="s">
        <v>75</v>
      </c>
      <c r="F396" s="22" t="s">
        <v>32</v>
      </c>
      <c r="G396" s="22" t="s">
        <v>1106</v>
      </c>
      <c r="H396" s="21" t="s">
        <v>1243</v>
      </c>
      <c r="I396" s="23" t="s">
        <v>1243</v>
      </c>
      <c r="J396" s="94" t="s">
        <v>1244</v>
      </c>
      <c r="K396" s="24"/>
      <c r="L396" s="23"/>
      <c r="M396" s="25"/>
      <c r="N396" s="25"/>
      <c r="O396" s="26"/>
      <c r="P396" s="22"/>
      <c r="Q396" s="27"/>
      <c r="R396" s="22"/>
      <c r="S396" s="28"/>
      <c r="T396" s="29"/>
      <c r="U396" s="29"/>
      <c r="V396" s="29"/>
      <c r="W396" s="29"/>
      <c r="X396" s="29"/>
      <c r="Y396" s="30"/>
      <c r="Z396" s="23"/>
      <c r="AA396" s="35"/>
      <c r="AB396" s="36"/>
    </row>
    <row r="397" spans="1:28" s="20" customFormat="1" ht="19.899999999999999" customHeight="1">
      <c r="A397" s="44" t="s">
        <v>1260</v>
      </c>
      <c r="B397" s="26" t="s">
        <v>1105</v>
      </c>
      <c r="C397" s="41"/>
      <c r="D397" s="52" t="s">
        <v>524</v>
      </c>
      <c r="E397" s="21" t="s">
        <v>75</v>
      </c>
      <c r="F397" s="22" t="s">
        <v>32</v>
      </c>
      <c r="G397" s="22" t="s">
        <v>1106</v>
      </c>
      <c r="H397" s="21" t="s">
        <v>1243</v>
      </c>
      <c r="I397" s="23" t="s">
        <v>1243</v>
      </c>
      <c r="J397" s="94" t="s">
        <v>1244</v>
      </c>
      <c r="K397" s="24"/>
      <c r="L397" s="23"/>
      <c r="M397" s="25"/>
      <c r="N397" s="25"/>
      <c r="O397" s="26"/>
      <c r="P397" s="22"/>
      <c r="Q397" s="27"/>
      <c r="R397" s="22"/>
      <c r="S397" s="28"/>
      <c r="T397" s="29"/>
      <c r="U397" s="29"/>
      <c r="V397" s="29"/>
      <c r="W397" s="29"/>
      <c r="X397" s="29"/>
      <c r="Y397" s="30"/>
      <c r="Z397" s="23"/>
      <c r="AA397" s="35"/>
      <c r="AB397" s="36"/>
    </row>
    <row r="398" spans="1:28" s="20" customFormat="1" ht="19.899999999999999" customHeight="1">
      <c r="A398" s="44" t="s">
        <v>1261</v>
      </c>
      <c r="B398" s="26" t="s">
        <v>1105</v>
      </c>
      <c r="C398" s="41"/>
      <c r="D398" s="52" t="s">
        <v>524</v>
      </c>
      <c r="E398" s="21" t="s">
        <v>75</v>
      </c>
      <c r="F398" s="22" t="s">
        <v>32</v>
      </c>
      <c r="G398" s="22" t="s">
        <v>1106</v>
      </c>
      <c r="H398" s="21" t="s">
        <v>1243</v>
      </c>
      <c r="I398" s="23" t="s">
        <v>1243</v>
      </c>
      <c r="J398" s="94" t="s">
        <v>1244</v>
      </c>
      <c r="K398" s="24"/>
      <c r="L398" s="23"/>
      <c r="M398" s="25"/>
      <c r="N398" s="25"/>
      <c r="O398" s="26"/>
      <c r="P398" s="22"/>
      <c r="Q398" s="27"/>
      <c r="R398" s="22"/>
      <c r="S398" s="28"/>
      <c r="T398" s="29"/>
      <c r="U398" s="29"/>
      <c r="V398" s="29"/>
      <c r="W398" s="29"/>
      <c r="X398" s="29"/>
      <c r="Y398" s="30"/>
      <c r="Z398" s="23"/>
      <c r="AA398" s="35"/>
      <c r="AB398" s="36"/>
    </row>
    <row r="399" spans="1:28" s="20" customFormat="1" ht="19.899999999999999" customHeight="1">
      <c r="A399" s="44" t="s">
        <v>1262</v>
      </c>
      <c r="B399" s="26" t="s">
        <v>1105</v>
      </c>
      <c r="C399" s="41"/>
      <c r="D399" s="52" t="s">
        <v>524</v>
      </c>
      <c r="E399" s="21" t="s">
        <v>75</v>
      </c>
      <c r="F399" s="22" t="s">
        <v>32</v>
      </c>
      <c r="G399" s="22" t="s">
        <v>1106</v>
      </c>
      <c r="H399" s="21" t="s">
        <v>1243</v>
      </c>
      <c r="I399" s="23" t="s">
        <v>1243</v>
      </c>
      <c r="J399" s="94" t="s">
        <v>1244</v>
      </c>
      <c r="K399" s="24"/>
      <c r="L399" s="23"/>
      <c r="M399" s="25"/>
      <c r="N399" s="25"/>
      <c r="O399" s="26"/>
      <c r="P399" s="22"/>
      <c r="Q399" s="27"/>
      <c r="R399" s="22"/>
      <c r="S399" s="28"/>
      <c r="T399" s="29"/>
      <c r="U399" s="29"/>
      <c r="V399" s="29"/>
      <c r="W399" s="29"/>
      <c r="X399" s="29"/>
      <c r="Y399" s="30"/>
      <c r="Z399" s="23"/>
      <c r="AA399" s="35"/>
      <c r="AB399" s="36"/>
    </row>
    <row r="400" spans="1:28" s="20" customFormat="1" ht="19.899999999999999" customHeight="1">
      <c r="A400" s="44" t="s">
        <v>1263</v>
      </c>
      <c r="B400" s="26" t="s">
        <v>1105</v>
      </c>
      <c r="C400" s="41"/>
      <c r="D400" s="52" t="s">
        <v>524</v>
      </c>
      <c r="E400" s="21" t="s">
        <v>75</v>
      </c>
      <c r="F400" s="22" t="s">
        <v>32</v>
      </c>
      <c r="G400" s="22" t="s">
        <v>1106</v>
      </c>
      <c r="H400" s="21" t="s">
        <v>1243</v>
      </c>
      <c r="I400" s="23" t="s">
        <v>1243</v>
      </c>
      <c r="J400" s="94" t="s">
        <v>1244</v>
      </c>
      <c r="K400" s="24"/>
      <c r="L400" s="23"/>
      <c r="M400" s="25"/>
      <c r="N400" s="25"/>
      <c r="O400" s="26"/>
      <c r="P400" s="22"/>
      <c r="Q400" s="27"/>
      <c r="R400" s="22"/>
      <c r="S400" s="28"/>
      <c r="T400" s="29"/>
      <c r="U400" s="29"/>
      <c r="V400" s="29"/>
      <c r="W400" s="29"/>
      <c r="X400" s="29"/>
      <c r="Y400" s="30"/>
      <c r="Z400" s="23"/>
      <c r="AA400" s="35"/>
      <c r="AB400" s="36"/>
    </row>
    <row r="401" spans="1:28" s="20" customFormat="1" ht="19.899999999999999" customHeight="1">
      <c r="A401" s="44" t="s">
        <v>1264</v>
      </c>
      <c r="B401" s="26" t="s">
        <v>1105</v>
      </c>
      <c r="C401" s="41"/>
      <c r="D401" s="52" t="s">
        <v>524</v>
      </c>
      <c r="E401" s="21" t="s">
        <v>75</v>
      </c>
      <c r="F401" s="22" t="s">
        <v>32</v>
      </c>
      <c r="G401" s="22" t="s">
        <v>1106</v>
      </c>
      <c r="H401" s="21" t="s">
        <v>1243</v>
      </c>
      <c r="I401" s="23" t="s">
        <v>1243</v>
      </c>
      <c r="J401" s="94" t="s">
        <v>1244</v>
      </c>
      <c r="K401" s="24"/>
      <c r="L401" s="23"/>
      <c r="M401" s="25"/>
      <c r="N401" s="25"/>
      <c r="O401" s="26"/>
      <c r="P401" s="22"/>
      <c r="Q401" s="27"/>
      <c r="R401" s="22"/>
      <c r="S401" s="28"/>
      <c r="T401" s="29"/>
      <c r="U401" s="29"/>
      <c r="V401" s="29"/>
      <c r="W401" s="29"/>
      <c r="X401" s="29"/>
      <c r="Y401" s="30"/>
      <c r="Z401" s="23"/>
      <c r="AA401" s="35"/>
      <c r="AB401" s="36"/>
    </row>
    <row r="402" spans="1:28" s="20" customFormat="1" ht="19.899999999999999" customHeight="1">
      <c r="A402" s="44" t="s">
        <v>1265</v>
      </c>
      <c r="B402" s="26" t="s">
        <v>1105</v>
      </c>
      <c r="C402" s="41"/>
      <c r="D402" s="52" t="s">
        <v>524</v>
      </c>
      <c r="E402" s="21" t="s">
        <v>75</v>
      </c>
      <c r="F402" s="22" t="s">
        <v>32</v>
      </c>
      <c r="G402" s="22" t="s">
        <v>1106</v>
      </c>
      <c r="H402" s="21" t="s">
        <v>1243</v>
      </c>
      <c r="I402" s="23" t="s">
        <v>1243</v>
      </c>
      <c r="J402" s="94" t="s">
        <v>1244</v>
      </c>
      <c r="K402" s="24"/>
      <c r="L402" s="23"/>
      <c r="M402" s="25"/>
      <c r="N402" s="25"/>
      <c r="O402" s="26"/>
      <c r="P402" s="22"/>
      <c r="Q402" s="27"/>
      <c r="R402" s="22"/>
      <c r="S402" s="28"/>
      <c r="T402" s="29"/>
      <c r="U402" s="29"/>
      <c r="V402" s="29"/>
      <c r="W402" s="29"/>
      <c r="X402" s="29"/>
      <c r="Y402" s="30"/>
      <c r="Z402" s="23"/>
      <c r="AA402" s="35"/>
      <c r="AB402" s="36"/>
    </row>
    <row r="403" spans="1:28" s="20" customFormat="1" ht="19.899999999999999" customHeight="1">
      <c r="A403" s="44" t="s">
        <v>1266</v>
      </c>
      <c r="B403" s="26" t="s">
        <v>1105</v>
      </c>
      <c r="C403" s="41"/>
      <c r="D403" s="52" t="s">
        <v>524</v>
      </c>
      <c r="E403" s="21" t="s">
        <v>75</v>
      </c>
      <c r="F403" s="22" t="s">
        <v>32</v>
      </c>
      <c r="G403" s="22" t="s">
        <v>1106</v>
      </c>
      <c r="H403" s="21" t="s">
        <v>1243</v>
      </c>
      <c r="I403" s="23" t="s">
        <v>1243</v>
      </c>
      <c r="J403" s="94" t="s">
        <v>1244</v>
      </c>
      <c r="K403" s="24"/>
      <c r="L403" s="23"/>
      <c r="M403" s="25"/>
      <c r="N403" s="25"/>
      <c r="O403" s="26"/>
      <c r="P403" s="22"/>
      <c r="Q403" s="27"/>
      <c r="R403" s="22"/>
      <c r="S403" s="28"/>
      <c r="T403" s="29"/>
      <c r="U403" s="29"/>
      <c r="V403" s="29"/>
      <c r="W403" s="29"/>
      <c r="X403" s="29"/>
      <c r="Y403" s="30"/>
      <c r="Z403" s="23"/>
      <c r="AA403" s="35"/>
      <c r="AB403" s="36"/>
    </row>
    <row r="404" spans="1:28" s="20" customFormat="1" ht="19.899999999999999" customHeight="1">
      <c r="A404" s="44" t="s">
        <v>1267</v>
      </c>
      <c r="B404" s="26" t="s">
        <v>1105</v>
      </c>
      <c r="C404" s="41"/>
      <c r="D404" s="52" t="s">
        <v>524</v>
      </c>
      <c r="E404" s="21" t="s">
        <v>75</v>
      </c>
      <c r="F404" s="22" t="s">
        <v>32</v>
      </c>
      <c r="G404" s="22" t="s">
        <v>1106</v>
      </c>
      <c r="H404" s="21" t="s">
        <v>1243</v>
      </c>
      <c r="I404" s="23" t="s">
        <v>1243</v>
      </c>
      <c r="J404" s="94" t="s">
        <v>1244</v>
      </c>
      <c r="K404" s="24"/>
      <c r="L404" s="23"/>
      <c r="M404" s="25"/>
      <c r="N404" s="25"/>
      <c r="O404" s="26"/>
      <c r="P404" s="22"/>
      <c r="Q404" s="27"/>
      <c r="R404" s="22"/>
      <c r="S404" s="28"/>
      <c r="T404" s="29"/>
      <c r="U404" s="29"/>
      <c r="V404" s="29"/>
      <c r="W404" s="29"/>
      <c r="X404" s="29"/>
      <c r="Y404" s="30"/>
      <c r="Z404" s="23"/>
      <c r="AA404" s="35"/>
      <c r="AB404" s="36"/>
    </row>
    <row r="405" spans="1:28" s="20" customFormat="1" ht="19.899999999999999" customHeight="1">
      <c r="A405" s="44" t="s">
        <v>1268</v>
      </c>
      <c r="B405" s="26" t="s">
        <v>1105</v>
      </c>
      <c r="C405" s="41"/>
      <c r="D405" s="52" t="s">
        <v>524</v>
      </c>
      <c r="E405" s="21" t="s">
        <v>75</v>
      </c>
      <c r="F405" s="22" t="s">
        <v>32</v>
      </c>
      <c r="G405" s="22" t="s">
        <v>1106</v>
      </c>
      <c r="H405" s="21" t="s">
        <v>1243</v>
      </c>
      <c r="I405" s="23" t="s">
        <v>1243</v>
      </c>
      <c r="J405" s="94" t="s">
        <v>1244</v>
      </c>
      <c r="K405" s="24"/>
      <c r="L405" s="23"/>
      <c r="M405" s="25"/>
      <c r="N405" s="25"/>
      <c r="O405" s="26"/>
      <c r="P405" s="22"/>
      <c r="Q405" s="27"/>
      <c r="R405" s="22"/>
      <c r="S405" s="28"/>
      <c r="T405" s="29"/>
      <c r="U405" s="29"/>
      <c r="V405" s="29"/>
      <c r="W405" s="29"/>
      <c r="X405" s="29"/>
      <c r="Y405" s="30"/>
      <c r="Z405" s="23"/>
      <c r="AA405" s="35"/>
      <c r="AB405" s="36"/>
    </row>
    <row r="406" spans="1:28" s="20" customFormat="1" ht="19.899999999999999" customHeight="1">
      <c r="A406" s="44" t="s">
        <v>1269</v>
      </c>
      <c r="B406" s="26" t="s">
        <v>1105</v>
      </c>
      <c r="C406" s="41"/>
      <c r="D406" s="52" t="s">
        <v>524</v>
      </c>
      <c r="E406" s="21" t="s">
        <v>75</v>
      </c>
      <c r="F406" s="22" t="s">
        <v>32</v>
      </c>
      <c r="G406" s="22" t="s">
        <v>1106</v>
      </c>
      <c r="H406" s="21" t="s">
        <v>1243</v>
      </c>
      <c r="I406" s="23" t="s">
        <v>1243</v>
      </c>
      <c r="J406" s="94" t="s">
        <v>1244</v>
      </c>
      <c r="K406" s="24"/>
      <c r="L406" s="23"/>
      <c r="M406" s="25"/>
      <c r="N406" s="25"/>
      <c r="O406" s="26"/>
      <c r="P406" s="22"/>
      <c r="Q406" s="27"/>
      <c r="R406" s="22"/>
      <c r="S406" s="28"/>
      <c r="T406" s="29"/>
      <c r="U406" s="29"/>
      <c r="V406" s="29"/>
      <c r="W406" s="29"/>
      <c r="X406" s="29"/>
      <c r="Y406" s="30"/>
      <c r="Z406" s="23"/>
      <c r="AA406" s="35"/>
      <c r="AB406" s="36"/>
    </row>
    <row r="407" spans="1:28" s="20" customFormat="1" ht="19.899999999999999" customHeight="1">
      <c r="A407" s="44" t="s">
        <v>1218</v>
      </c>
      <c r="B407" s="26" t="s">
        <v>1105</v>
      </c>
      <c r="C407" s="41"/>
      <c r="D407" s="52" t="s">
        <v>524</v>
      </c>
      <c r="E407" s="21" t="s">
        <v>75</v>
      </c>
      <c r="F407" s="22" t="s">
        <v>32</v>
      </c>
      <c r="G407" s="22" t="s">
        <v>1106</v>
      </c>
      <c r="H407" s="21" t="s">
        <v>1243</v>
      </c>
      <c r="I407" s="23" t="s">
        <v>1243</v>
      </c>
      <c r="J407" s="94" t="s">
        <v>1244</v>
      </c>
      <c r="K407" s="24"/>
      <c r="L407" s="23"/>
      <c r="M407" s="25"/>
      <c r="N407" s="25"/>
      <c r="O407" s="26"/>
      <c r="P407" s="22"/>
      <c r="Q407" s="27"/>
      <c r="R407" s="22"/>
      <c r="S407" s="28"/>
      <c r="T407" s="29"/>
      <c r="U407" s="29"/>
      <c r="V407" s="29"/>
      <c r="W407" s="29"/>
      <c r="X407" s="29"/>
      <c r="Y407" s="30"/>
      <c r="Z407" s="23"/>
      <c r="AA407" s="35"/>
      <c r="AB407" s="36"/>
    </row>
    <row r="408" spans="1:28" s="20" customFormat="1" ht="19.899999999999999" customHeight="1">
      <c r="A408" s="44" t="s">
        <v>1270</v>
      </c>
      <c r="B408" s="26" t="s">
        <v>1105</v>
      </c>
      <c r="C408" s="41"/>
      <c r="D408" s="52" t="s">
        <v>524</v>
      </c>
      <c r="E408" s="21" t="s">
        <v>75</v>
      </c>
      <c r="F408" s="22" t="s">
        <v>32</v>
      </c>
      <c r="G408" s="22" t="s">
        <v>1106</v>
      </c>
      <c r="H408" s="21" t="s">
        <v>1243</v>
      </c>
      <c r="I408" s="23" t="s">
        <v>1243</v>
      </c>
      <c r="J408" s="94" t="s">
        <v>1244</v>
      </c>
      <c r="K408" s="24"/>
      <c r="L408" s="23"/>
      <c r="M408" s="25"/>
      <c r="N408" s="25"/>
      <c r="O408" s="26"/>
      <c r="P408" s="22"/>
      <c r="Q408" s="27"/>
      <c r="R408" s="22"/>
      <c r="S408" s="28"/>
      <c r="T408" s="29"/>
      <c r="U408" s="29"/>
      <c r="V408" s="29"/>
      <c r="W408" s="29"/>
      <c r="X408" s="29"/>
      <c r="Y408" s="30"/>
      <c r="Z408" s="23"/>
      <c r="AA408" s="35"/>
      <c r="AB408" s="36"/>
    </row>
    <row r="409" spans="1:28" s="20" customFormat="1" ht="19.899999999999999" customHeight="1">
      <c r="A409" s="44" t="s">
        <v>1271</v>
      </c>
      <c r="B409" s="26" t="s">
        <v>1105</v>
      </c>
      <c r="C409" s="41"/>
      <c r="D409" s="52" t="s">
        <v>524</v>
      </c>
      <c r="E409" s="21" t="s">
        <v>75</v>
      </c>
      <c r="F409" s="22" t="s">
        <v>32</v>
      </c>
      <c r="G409" s="22" t="s">
        <v>1106</v>
      </c>
      <c r="H409" s="21" t="s">
        <v>1243</v>
      </c>
      <c r="I409" s="23" t="s">
        <v>1243</v>
      </c>
      <c r="J409" s="94" t="s">
        <v>1244</v>
      </c>
      <c r="K409" s="24"/>
      <c r="L409" s="23"/>
      <c r="M409" s="25"/>
      <c r="N409" s="25"/>
      <c r="O409" s="26"/>
      <c r="P409" s="22"/>
      <c r="Q409" s="27"/>
      <c r="R409" s="22"/>
      <c r="S409" s="28"/>
      <c r="T409" s="29"/>
      <c r="U409" s="29"/>
      <c r="V409" s="29"/>
      <c r="W409" s="29"/>
      <c r="X409" s="29"/>
      <c r="Y409" s="30"/>
      <c r="Z409" s="23"/>
      <c r="AA409" s="35"/>
      <c r="AB409" s="36"/>
    </row>
    <row r="410" spans="1:28" s="20" customFormat="1" ht="19.899999999999999" customHeight="1">
      <c r="A410" s="44" t="s">
        <v>1272</v>
      </c>
      <c r="B410" s="26" t="s">
        <v>1105</v>
      </c>
      <c r="C410" s="41"/>
      <c r="D410" s="52" t="s">
        <v>524</v>
      </c>
      <c r="E410" s="21" t="s">
        <v>75</v>
      </c>
      <c r="F410" s="22" t="s">
        <v>32</v>
      </c>
      <c r="G410" s="22" t="s">
        <v>1106</v>
      </c>
      <c r="H410" s="21" t="s">
        <v>1243</v>
      </c>
      <c r="I410" s="23" t="s">
        <v>1243</v>
      </c>
      <c r="J410" s="94" t="s">
        <v>1244</v>
      </c>
      <c r="K410" s="24"/>
      <c r="L410" s="23"/>
      <c r="M410" s="25"/>
      <c r="N410" s="25"/>
      <c r="O410" s="26"/>
      <c r="P410" s="22"/>
      <c r="Q410" s="27"/>
      <c r="R410" s="22"/>
      <c r="S410" s="28"/>
      <c r="T410" s="29"/>
      <c r="U410" s="29"/>
      <c r="V410" s="29"/>
      <c r="W410" s="29"/>
      <c r="X410" s="29"/>
      <c r="Y410" s="30"/>
      <c r="Z410" s="23"/>
      <c r="AA410" s="35"/>
      <c r="AB410" s="36"/>
    </row>
    <row r="411" spans="1:28" s="20" customFormat="1" ht="19.899999999999999" customHeight="1">
      <c r="A411" s="44" t="s">
        <v>1273</v>
      </c>
      <c r="B411" s="26" t="s">
        <v>1105</v>
      </c>
      <c r="C411" s="41"/>
      <c r="D411" s="52" t="s">
        <v>524</v>
      </c>
      <c r="E411" s="21" t="s">
        <v>75</v>
      </c>
      <c r="F411" s="22" t="s">
        <v>32</v>
      </c>
      <c r="G411" s="22" t="s">
        <v>1106</v>
      </c>
      <c r="H411" s="21" t="s">
        <v>1243</v>
      </c>
      <c r="I411" s="23" t="s">
        <v>1243</v>
      </c>
      <c r="J411" s="94" t="s">
        <v>1244</v>
      </c>
      <c r="K411" s="24"/>
      <c r="L411" s="23"/>
      <c r="M411" s="25"/>
      <c r="N411" s="25"/>
      <c r="O411" s="26"/>
      <c r="P411" s="22"/>
      <c r="Q411" s="27"/>
      <c r="R411" s="22"/>
      <c r="S411" s="28"/>
      <c r="T411" s="29"/>
      <c r="U411" s="29"/>
      <c r="V411" s="29"/>
      <c r="W411" s="29"/>
      <c r="X411" s="29"/>
      <c r="Y411" s="30"/>
      <c r="Z411" s="23"/>
      <c r="AA411" s="35"/>
      <c r="AB411" s="36"/>
    </row>
    <row r="412" spans="1:28" s="20" customFormat="1" ht="19.899999999999999" customHeight="1">
      <c r="A412" s="44" t="s">
        <v>1274</v>
      </c>
      <c r="B412" s="26" t="s">
        <v>1105</v>
      </c>
      <c r="C412" s="41"/>
      <c r="D412" s="52" t="s">
        <v>524</v>
      </c>
      <c r="E412" s="21" t="s">
        <v>75</v>
      </c>
      <c r="F412" s="22" t="s">
        <v>32</v>
      </c>
      <c r="G412" s="22" t="s">
        <v>1106</v>
      </c>
      <c r="H412" s="21" t="s">
        <v>1243</v>
      </c>
      <c r="I412" s="23" t="s">
        <v>1243</v>
      </c>
      <c r="J412" s="94" t="s">
        <v>1244</v>
      </c>
      <c r="K412" s="24"/>
      <c r="L412" s="23"/>
      <c r="M412" s="25"/>
      <c r="N412" s="25"/>
      <c r="O412" s="26"/>
      <c r="P412" s="22"/>
      <c r="Q412" s="27"/>
      <c r="R412" s="22"/>
      <c r="S412" s="28"/>
      <c r="T412" s="29"/>
      <c r="U412" s="29"/>
      <c r="V412" s="29"/>
      <c r="W412" s="29"/>
      <c r="X412" s="29"/>
      <c r="Y412" s="30"/>
      <c r="Z412" s="23"/>
      <c r="AA412" s="35"/>
      <c r="AB412" s="36"/>
    </row>
    <row r="413" spans="1:28" s="20" customFormat="1" ht="19.899999999999999" customHeight="1">
      <c r="A413" s="44" t="s">
        <v>1275</v>
      </c>
      <c r="B413" s="26" t="s">
        <v>1105</v>
      </c>
      <c r="C413" s="41"/>
      <c r="D413" s="21" t="s">
        <v>432</v>
      </c>
      <c r="E413" s="21" t="s">
        <v>75</v>
      </c>
      <c r="F413" s="22" t="s">
        <v>32</v>
      </c>
      <c r="G413" s="22" t="s">
        <v>1106</v>
      </c>
      <c r="H413" s="21" t="s">
        <v>1276</v>
      </c>
      <c r="I413" s="23" t="s">
        <v>1277</v>
      </c>
      <c r="J413" s="23"/>
      <c r="K413" s="24" t="s">
        <v>1278</v>
      </c>
      <c r="L413" s="23" t="s">
        <v>1279</v>
      </c>
      <c r="M413" s="25" t="s">
        <v>424</v>
      </c>
      <c r="N413" s="25" t="s">
        <v>209</v>
      </c>
      <c r="O413" s="26" t="s">
        <v>1280</v>
      </c>
      <c r="P413" s="22" t="s">
        <v>73</v>
      </c>
      <c r="Q413" s="27">
        <v>726864</v>
      </c>
      <c r="R413" s="22" t="s">
        <v>43</v>
      </c>
      <c r="S413" s="28" t="s">
        <v>608</v>
      </c>
      <c r="T413" s="29" t="s">
        <v>46</v>
      </c>
      <c r="U413" s="29" t="s">
        <v>46</v>
      </c>
      <c r="V413" s="29"/>
      <c r="W413" s="29"/>
      <c r="X413" s="29"/>
      <c r="Y413" s="30"/>
      <c r="Z413" s="23"/>
      <c r="AA413" s="35"/>
      <c r="AB413" s="36"/>
    </row>
    <row r="414" spans="1:28" s="20" customFormat="1" ht="19.899999999999999" customHeight="1">
      <c r="A414" s="44" t="s">
        <v>1281</v>
      </c>
      <c r="B414" s="26" t="s">
        <v>1105</v>
      </c>
      <c r="C414" s="41"/>
      <c r="D414" s="21" t="s">
        <v>432</v>
      </c>
      <c r="E414" s="21" t="s">
        <v>75</v>
      </c>
      <c r="F414" s="22" t="s">
        <v>32</v>
      </c>
      <c r="G414" s="22" t="s">
        <v>1106</v>
      </c>
      <c r="H414" s="21" t="s">
        <v>1276</v>
      </c>
      <c r="I414" s="23" t="s">
        <v>1277</v>
      </c>
      <c r="J414" s="23"/>
      <c r="K414" s="24" t="s">
        <v>1282</v>
      </c>
      <c r="L414" s="23" t="s">
        <v>1283</v>
      </c>
      <c r="M414" s="25" t="s">
        <v>39</v>
      </c>
      <c r="N414" s="25" t="s">
        <v>1284</v>
      </c>
      <c r="O414" s="26" t="s">
        <v>1280</v>
      </c>
      <c r="P414" s="22" t="s">
        <v>73</v>
      </c>
      <c r="Q414" s="27">
        <v>207149</v>
      </c>
      <c r="R414" s="22" t="s">
        <v>43</v>
      </c>
      <c r="S414" s="28" t="s">
        <v>608</v>
      </c>
      <c r="T414" s="29" t="s">
        <v>46</v>
      </c>
      <c r="U414" s="29" t="s">
        <v>46</v>
      </c>
      <c r="V414" s="29"/>
      <c r="W414" s="29"/>
      <c r="X414" s="29"/>
      <c r="Y414" s="30"/>
      <c r="Z414" s="23"/>
      <c r="AA414" s="35"/>
      <c r="AB414" s="36"/>
    </row>
    <row r="415" spans="1:28" s="20" customFormat="1" ht="19.899999999999999" customHeight="1">
      <c r="A415" s="44" t="s">
        <v>1285</v>
      </c>
      <c r="B415" s="26" t="s">
        <v>1105</v>
      </c>
      <c r="C415" s="41"/>
      <c r="D415" s="21" t="s">
        <v>432</v>
      </c>
      <c r="E415" s="21" t="s">
        <v>75</v>
      </c>
      <c r="F415" s="22" t="s">
        <v>32</v>
      </c>
      <c r="G415" s="22" t="s">
        <v>1106</v>
      </c>
      <c r="H415" s="21" t="s">
        <v>1276</v>
      </c>
      <c r="I415" s="23" t="s">
        <v>1277</v>
      </c>
      <c r="J415" s="23"/>
      <c r="K415" s="24" t="s">
        <v>1286</v>
      </c>
      <c r="L415" s="23" t="s">
        <v>1283</v>
      </c>
      <c r="M415" s="25" t="s">
        <v>54</v>
      </c>
      <c r="N415" s="25" t="s">
        <v>1287</v>
      </c>
      <c r="O415" s="26" t="s">
        <v>1280</v>
      </c>
      <c r="P415" s="22" t="s">
        <v>73</v>
      </c>
      <c r="Q415" s="27">
        <v>207149</v>
      </c>
      <c r="R415" s="22" t="s">
        <v>43</v>
      </c>
      <c r="S415" s="28" t="s">
        <v>608</v>
      </c>
      <c r="T415" s="29" t="s">
        <v>46</v>
      </c>
      <c r="U415" s="29" t="s">
        <v>46</v>
      </c>
      <c r="V415" s="29"/>
      <c r="W415" s="29"/>
      <c r="X415" s="29"/>
      <c r="Y415" s="30"/>
      <c r="Z415" s="23"/>
      <c r="AA415" s="35"/>
      <c r="AB415" s="36"/>
    </row>
    <row r="416" spans="1:28" s="20" customFormat="1" ht="19.899999999999999" customHeight="1">
      <c r="A416" s="44" t="s">
        <v>1288</v>
      </c>
      <c r="B416" s="26" t="s">
        <v>1105</v>
      </c>
      <c r="C416" s="41"/>
      <c r="D416" s="21" t="s">
        <v>432</v>
      </c>
      <c r="E416" s="21" t="s">
        <v>31</v>
      </c>
      <c r="F416" s="22" t="s">
        <v>32</v>
      </c>
      <c r="G416" s="22" t="s">
        <v>1106</v>
      </c>
      <c r="H416" s="21" t="s">
        <v>1276</v>
      </c>
      <c r="I416" s="23" t="s">
        <v>1277</v>
      </c>
      <c r="J416" s="23"/>
      <c r="K416" s="24" t="s">
        <v>1289</v>
      </c>
      <c r="L416" s="23" t="s">
        <v>1290</v>
      </c>
      <c r="M416" s="25" t="s">
        <v>424</v>
      </c>
      <c r="N416" s="25" t="s">
        <v>971</v>
      </c>
      <c r="O416" s="26" t="s">
        <v>1280</v>
      </c>
      <c r="P416" s="22" t="s">
        <v>73</v>
      </c>
      <c r="Q416" s="27">
        <v>800000</v>
      </c>
      <c r="R416" s="22" t="s">
        <v>43</v>
      </c>
      <c r="S416" s="28" t="s">
        <v>608</v>
      </c>
      <c r="T416" s="29" t="s">
        <v>46</v>
      </c>
      <c r="U416" s="29" t="s">
        <v>46</v>
      </c>
      <c r="V416" s="29"/>
      <c r="W416" s="29"/>
      <c r="X416" s="29"/>
      <c r="Y416" s="30"/>
      <c r="Z416" s="23"/>
      <c r="AA416" s="35"/>
      <c r="AB416" s="36"/>
    </row>
    <row r="417" spans="1:28" s="20" customFormat="1" ht="19.899999999999999" customHeight="1">
      <c r="A417" s="44" t="s">
        <v>1291</v>
      </c>
      <c r="B417" s="26" t="s">
        <v>1105</v>
      </c>
      <c r="C417" s="41"/>
      <c r="D417" s="21" t="s">
        <v>432</v>
      </c>
      <c r="E417" s="21" t="s">
        <v>31</v>
      </c>
      <c r="F417" s="22" t="s">
        <v>32</v>
      </c>
      <c r="G417" s="22" t="s">
        <v>1106</v>
      </c>
      <c r="H417" s="21" t="s">
        <v>1276</v>
      </c>
      <c r="I417" s="23" t="s">
        <v>1277</v>
      </c>
      <c r="J417" s="23"/>
      <c r="K417" s="24" t="s">
        <v>1292</v>
      </c>
      <c r="L417" s="23" t="s">
        <v>1293</v>
      </c>
      <c r="M417" s="25" t="s">
        <v>424</v>
      </c>
      <c r="N417" s="25" t="s">
        <v>209</v>
      </c>
      <c r="O417" s="26" t="s">
        <v>1280</v>
      </c>
      <c r="P417" s="22" t="s">
        <v>73</v>
      </c>
      <c r="Q417" s="27">
        <v>486393</v>
      </c>
      <c r="R417" s="22" t="s">
        <v>43</v>
      </c>
      <c r="S417" s="28" t="s">
        <v>608</v>
      </c>
      <c r="T417" s="29" t="s">
        <v>46</v>
      </c>
      <c r="U417" s="29" t="s">
        <v>46</v>
      </c>
      <c r="V417" s="29"/>
      <c r="W417" s="29"/>
      <c r="X417" s="29"/>
      <c r="Y417" s="30"/>
      <c r="Z417" s="23"/>
      <c r="AA417" s="35"/>
      <c r="AB417" s="36"/>
    </row>
    <row r="418" spans="1:28" s="20" customFormat="1" ht="19.899999999999999" customHeight="1">
      <c r="A418" s="44" t="s">
        <v>1294</v>
      </c>
      <c r="B418" s="26" t="s">
        <v>1105</v>
      </c>
      <c r="C418" s="41"/>
      <c r="D418" s="21" t="s">
        <v>432</v>
      </c>
      <c r="E418" s="21" t="s">
        <v>31</v>
      </c>
      <c r="F418" s="22" t="s">
        <v>32</v>
      </c>
      <c r="G418" s="22" t="s">
        <v>1106</v>
      </c>
      <c r="H418" s="21" t="s">
        <v>1276</v>
      </c>
      <c r="I418" s="23" t="s">
        <v>1277</v>
      </c>
      <c r="J418" s="23"/>
      <c r="K418" s="24" t="s">
        <v>1295</v>
      </c>
      <c r="L418" s="23" t="s">
        <v>1296</v>
      </c>
      <c r="M418" s="25" t="s">
        <v>424</v>
      </c>
      <c r="N418" s="25" t="s">
        <v>505</v>
      </c>
      <c r="O418" s="26" t="s">
        <v>1280</v>
      </c>
      <c r="P418" s="22" t="s">
        <v>73</v>
      </c>
      <c r="Q418" s="27">
        <v>646439</v>
      </c>
      <c r="R418" s="22" t="s">
        <v>43</v>
      </c>
      <c r="S418" s="28" t="s">
        <v>608</v>
      </c>
      <c r="T418" s="29" t="s">
        <v>46</v>
      </c>
      <c r="U418" s="29" t="s">
        <v>46</v>
      </c>
      <c r="V418" s="29"/>
      <c r="W418" s="29"/>
      <c r="X418" s="29"/>
      <c r="Y418" s="30"/>
      <c r="Z418" s="23"/>
      <c r="AA418" s="35"/>
      <c r="AB418" s="36"/>
    </row>
    <row r="419" spans="1:28" s="20" customFormat="1" ht="19.899999999999999" customHeight="1">
      <c r="A419" s="44" t="s">
        <v>1297</v>
      </c>
      <c r="B419" s="26" t="s">
        <v>1105</v>
      </c>
      <c r="C419" s="41"/>
      <c r="D419" s="21" t="s">
        <v>432</v>
      </c>
      <c r="E419" s="21" t="s">
        <v>31</v>
      </c>
      <c r="F419" s="22" t="s">
        <v>32</v>
      </c>
      <c r="G419" s="22" t="s">
        <v>1106</v>
      </c>
      <c r="H419" s="21" t="s">
        <v>1276</v>
      </c>
      <c r="I419" s="23" t="s">
        <v>1277</v>
      </c>
      <c r="J419" s="23"/>
      <c r="K419" s="24" t="s">
        <v>1298</v>
      </c>
      <c r="L419" s="23" t="s">
        <v>1296</v>
      </c>
      <c r="M419" s="25" t="s">
        <v>424</v>
      </c>
      <c r="N419" s="25" t="s">
        <v>369</v>
      </c>
      <c r="O419" s="26" t="s">
        <v>1280</v>
      </c>
      <c r="P419" s="22" t="s">
        <v>73</v>
      </c>
      <c r="Q419" s="27">
        <v>619145</v>
      </c>
      <c r="R419" s="22" t="s">
        <v>43</v>
      </c>
      <c r="S419" s="28" t="s">
        <v>608</v>
      </c>
      <c r="T419" s="29" t="s">
        <v>46</v>
      </c>
      <c r="U419" s="29" t="s">
        <v>46</v>
      </c>
      <c r="V419" s="29"/>
      <c r="W419" s="29"/>
      <c r="X419" s="29"/>
      <c r="Y419" s="30"/>
      <c r="Z419" s="23"/>
      <c r="AA419" s="35"/>
      <c r="AB419" s="36"/>
    </row>
    <row r="420" spans="1:28" s="20" customFormat="1" ht="19.899999999999999" customHeight="1">
      <c r="A420" s="44" t="s">
        <v>1299</v>
      </c>
      <c r="B420" s="26" t="s">
        <v>1105</v>
      </c>
      <c r="C420" s="41"/>
      <c r="D420" s="21" t="s">
        <v>432</v>
      </c>
      <c r="E420" s="21" t="s">
        <v>31</v>
      </c>
      <c r="F420" s="22" t="s">
        <v>32</v>
      </c>
      <c r="G420" s="22" t="s">
        <v>1106</v>
      </c>
      <c r="H420" s="21" t="s">
        <v>1276</v>
      </c>
      <c r="I420" s="23" t="s">
        <v>1277</v>
      </c>
      <c r="J420" s="23"/>
      <c r="K420" s="24" t="s">
        <v>1300</v>
      </c>
      <c r="L420" s="23" t="s">
        <v>1301</v>
      </c>
      <c r="M420" s="25" t="s">
        <v>424</v>
      </c>
      <c r="N420" s="25" t="s">
        <v>209</v>
      </c>
      <c r="O420" s="26" t="s">
        <v>1280</v>
      </c>
      <c r="P420" s="22" t="s">
        <v>73</v>
      </c>
      <c r="Q420" s="27">
        <v>645815</v>
      </c>
      <c r="R420" s="22" t="s">
        <v>43</v>
      </c>
      <c r="S420" s="28" t="s">
        <v>608</v>
      </c>
      <c r="T420" s="29" t="s">
        <v>46</v>
      </c>
      <c r="U420" s="29" t="s">
        <v>46</v>
      </c>
      <c r="V420" s="29"/>
      <c r="W420" s="29"/>
      <c r="X420" s="29"/>
      <c r="Y420" s="30"/>
      <c r="Z420" s="23"/>
      <c r="AA420" s="35"/>
      <c r="AB420" s="36"/>
    </row>
    <row r="421" spans="1:28" s="20" customFormat="1" ht="19.899999999999999" customHeight="1">
      <c r="A421" s="44" t="s">
        <v>1302</v>
      </c>
      <c r="B421" s="26" t="s">
        <v>1105</v>
      </c>
      <c r="C421" s="41"/>
      <c r="D421" s="21" t="s">
        <v>432</v>
      </c>
      <c r="E421" s="21" t="s">
        <v>31</v>
      </c>
      <c r="F421" s="22" t="s">
        <v>32</v>
      </c>
      <c r="G421" s="22" t="s">
        <v>1106</v>
      </c>
      <c r="H421" s="21" t="s">
        <v>1276</v>
      </c>
      <c r="I421" s="23" t="s">
        <v>1277</v>
      </c>
      <c r="J421" s="23"/>
      <c r="K421" s="24" t="s">
        <v>1303</v>
      </c>
      <c r="L421" s="23" t="s">
        <v>1304</v>
      </c>
      <c r="M421" s="25" t="s">
        <v>424</v>
      </c>
      <c r="N421" s="25" t="s">
        <v>83</v>
      </c>
      <c r="O421" s="26" t="s">
        <v>1280</v>
      </c>
      <c r="P421" s="22" t="s">
        <v>73</v>
      </c>
      <c r="Q421" s="27">
        <v>800000</v>
      </c>
      <c r="R421" s="22" t="s">
        <v>43</v>
      </c>
      <c r="S421" s="28" t="s">
        <v>608</v>
      </c>
      <c r="T421" s="29" t="s">
        <v>46</v>
      </c>
      <c r="U421" s="29" t="s">
        <v>46</v>
      </c>
      <c r="V421" s="29"/>
      <c r="W421" s="29"/>
      <c r="X421" s="29"/>
      <c r="Y421" s="30"/>
      <c r="Z421" s="23"/>
      <c r="AA421" s="35"/>
      <c r="AB421" s="36"/>
    </row>
    <row r="422" spans="1:28" s="20" customFormat="1" ht="19.899999999999999" customHeight="1">
      <c r="A422" s="44" t="s">
        <v>1305</v>
      </c>
      <c r="B422" s="26" t="s">
        <v>1105</v>
      </c>
      <c r="C422" s="41"/>
      <c r="D422" s="21" t="s">
        <v>432</v>
      </c>
      <c r="E422" s="21" t="s">
        <v>31</v>
      </c>
      <c r="F422" s="22" t="s">
        <v>32</v>
      </c>
      <c r="G422" s="22" t="s">
        <v>1106</v>
      </c>
      <c r="H422" s="21" t="s">
        <v>1276</v>
      </c>
      <c r="I422" s="23" t="s">
        <v>1277</v>
      </c>
      <c r="J422" s="23"/>
      <c r="K422" s="24" t="s">
        <v>1306</v>
      </c>
      <c r="L422" s="23" t="s">
        <v>1307</v>
      </c>
      <c r="M422" s="25" t="s">
        <v>424</v>
      </c>
      <c r="N422" s="25" t="s">
        <v>976</v>
      </c>
      <c r="O422" s="26" t="s">
        <v>1280</v>
      </c>
      <c r="P422" s="22" t="s">
        <v>73</v>
      </c>
      <c r="Q422" s="27">
        <v>800000</v>
      </c>
      <c r="R422" s="22" t="s">
        <v>43</v>
      </c>
      <c r="S422" s="28" t="s">
        <v>608</v>
      </c>
      <c r="T422" s="29" t="s">
        <v>46</v>
      </c>
      <c r="U422" s="29" t="s">
        <v>46</v>
      </c>
      <c r="V422" s="29"/>
      <c r="W422" s="29"/>
      <c r="X422" s="29"/>
      <c r="Y422" s="30"/>
      <c r="Z422" s="23"/>
      <c r="AA422" s="35"/>
      <c r="AB422" s="36"/>
    </row>
    <row r="423" spans="1:28" s="20" customFormat="1" ht="19.899999999999999" customHeight="1">
      <c r="A423" s="44" t="s">
        <v>1308</v>
      </c>
      <c r="B423" s="26" t="s">
        <v>1105</v>
      </c>
      <c r="C423" s="41"/>
      <c r="D423" s="21" t="s">
        <v>432</v>
      </c>
      <c r="E423" s="21" t="s">
        <v>31</v>
      </c>
      <c r="F423" s="22" t="s">
        <v>32</v>
      </c>
      <c r="G423" s="22" t="s">
        <v>1106</v>
      </c>
      <c r="H423" s="21" t="s">
        <v>1276</v>
      </c>
      <c r="I423" s="23" t="s">
        <v>1277</v>
      </c>
      <c r="J423" s="23"/>
      <c r="K423" s="24" t="s">
        <v>1309</v>
      </c>
      <c r="L423" s="23" t="s">
        <v>1307</v>
      </c>
      <c r="M423" s="25" t="s">
        <v>424</v>
      </c>
      <c r="N423" s="25" t="s">
        <v>125</v>
      </c>
      <c r="O423" s="26" t="s">
        <v>1280</v>
      </c>
      <c r="P423" s="22" t="s">
        <v>73</v>
      </c>
      <c r="Q423" s="27">
        <v>800000</v>
      </c>
      <c r="R423" s="22" t="s">
        <v>43</v>
      </c>
      <c r="S423" s="28" t="s">
        <v>608</v>
      </c>
      <c r="T423" s="29" t="s">
        <v>46</v>
      </c>
      <c r="U423" s="29" t="s">
        <v>46</v>
      </c>
      <c r="V423" s="29"/>
      <c r="W423" s="29"/>
      <c r="X423" s="29"/>
      <c r="Y423" s="30"/>
      <c r="Z423" s="23"/>
      <c r="AA423" s="35"/>
      <c r="AB423" s="36"/>
    </row>
    <row r="424" spans="1:28" s="20" customFormat="1" ht="19.899999999999999" customHeight="1">
      <c r="A424" s="44" t="s">
        <v>1310</v>
      </c>
      <c r="B424" s="26" t="s">
        <v>1105</v>
      </c>
      <c r="C424" s="41"/>
      <c r="D424" s="21" t="s">
        <v>432</v>
      </c>
      <c r="E424" s="21" t="s">
        <v>31</v>
      </c>
      <c r="F424" s="22" t="s">
        <v>32</v>
      </c>
      <c r="G424" s="22" t="s">
        <v>1106</v>
      </c>
      <c r="H424" s="21" t="s">
        <v>1276</v>
      </c>
      <c r="I424" s="23" t="s">
        <v>1277</v>
      </c>
      <c r="J424" s="23"/>
      <c r="K424" s="24" t="s">
        <v>1311</v>
      </c>
      <c r="L424" s="23" t="s">
        <v>1307</v>
      </c>
      <c r="M424" s="25" t="s">
        <v>424</v>
      </c>
      <c r="N424" s="25" t="s">
        <v>97</v>
      </c>
      <c r="O424" s="26" t="s">
        <v>1280</v>
      </c>
      <c r="P424" s="22" t="s">
        <v>73</v>
      </c>
      <c r="Q424" s="27">
        <v>800000</v>
      </c>
      <c r="R424" s="22" t="s">
        <v>43</v>
      </c>
      <c r="S424" s="28" t="s">
        <v>608</v>
      </c>
      <c r="T424" s="29" t="s">
        <v>46</v>
      </c>
      <c r="U424" s="29" t="s">
        <v>46</v>
      </c>
      <c r="V424" s="29"/>
      <c r="W424" s="29"/>
      <c r="X424" s="29"/>
      <c r="Y424" s="30"/>
      <c r="Z424" s="23"/>
      <c r="AA424" s="35"/>
      <c r="AB424" s="36"/>
    </row>
    <row r="425" spans="1:28" s="20" customFormat="1" ht="19.899999999999999" customHeight="1">
      <c r="A425" s="44" t="s">
        <v>1312</v>
      </c>
      <c r="B425" s="26" t="s">
        <v>1105</v>
      </c>
      <c r="C425" s="41"/>
      <c r="D425" s="21" t="s">
        <v>432</v>
      </c>
      <c r="E425" s="21" t="s">
        <v>31</v>
      </c>
      <c r="F425" s="22" t="s">
        <v>32</v>
      </c>
      <c r="G425" s="22" t="s">
        <v>1106</v>
      </c>
      <c r="H425" s="21" t="s">
        <v>1276</v>
      </c>
      <c r="I425" s="23" t="s">
        <v>1277</v>
      </c>
      <c r="J425" s="23"/>
      <c r="K425" s="24" t="s">
        <v>1313</v>
      </c>
      <c r="L425" s="23" t="s">
        <v>1301</v>
      </c>
      <c r="M425" s="25" t="s">
        <v>424</v>
      </c>
      <c r="N425" s="25" t="s">
        <v>976</v>
      </c>
      <c r="O425" s="26" t="s">
        <v>1280</v>
      </c>
      <c r="P425" s="22" t="s">
        <v>73</v>
      </c>
      <c r="Q425" s="27">
        <v>800000</v>
      </c>
      <c r="R425" s="22" t="s">
        <v>43</v>
      </c>
      <c r="S425" s="28" t="s">
        <v>608</v>
      </c>
      <c r="T425" s="29" t="s">
        <v>46</v>
      </c>
      <c r="U425" s="29" t="s">
        <v>46</v>
      </c>
      <c r="V425" s="29"/>
      <c r="W425" s="29"/>
      <c r="X425" s="29"/>
      <c r="Y425" s="30"/>
      <c r="Z425" s="23"/>
      <c r="AA425" s="35"/>
      <c r="AB425" s="36"/>
    </row>
    <row r="426" spans="1:28" s="20" customFormat="1" ht="19.899999999999999" customHeight="1">
      <c r="A426" s="44" t="s">
        <v>1314</v>
      </c>
      <c r="B426" s="26" t="s">
        <v>1105</v>
      </c>
      <c r="C426" s="41"/>
      <c r="D426" s="21" t="s">
        <v>432</v>
      </c>
      <c r="E426" s="21" t="s">
        <v>31</v>
      </c>
      <c r="F426" s="22" t="s">
        <v>32</v>
      </c>
      <c r="G426" s="22" t="s">
        <v>1106</v>
      </c>
      <c r="H426" s="21" t="s">
        <v>1276</v>
      </c>
      <c r="I426" s="23" t="s">
        <v>1277</v>
      </c>
      <c r="J426" s="23"/>
      <c r="K426" s="24" t="s">
        <v>1315</v>
      </c>
      <c r="L426" s="23" t="s">
        <v>1316</v>
      </c>
      <c r="M426" s="25" t="s">
        <v>424</v>
      </c>
      <c r="N426" s="25" t="s">
        <v>976</v>
      </c>
      <c r="O426" s="26" t="s">
        <v>1280</v>
      </c>
      <c r="P426" s="22" t="s">
        <v>73</v>
      </c>
      <c r="Q426" s="27">
        <v>800000</v>
      </c>
      <c r="R426" s="22" t="s">
        <v>43</v>
      </c>
      <c r="S426" s="28" t="s">
        <v>608</v>
      </c>
      <c r="T426" s="29" t="s">
        <v>46</v>
      </c>
      <c r="U426" s="29" t="s">
        <v>46</v>
      </c>
      <c r="V426" s="29"/>
      <c r="W426" s="29"/>
      <c r="X426" s="29"/>
      <c r="Y426" s="30"/>
      <c r="Z426" s="23"/>
      <c r="AA426" s="35"/>
      <c r="AB426" s="36"/>
    </row>
    <row r="427" spans="1:28" s="20" customFormat="1" ht="19.899999999999999" customHeight="1">
      <c r="A427" s="44" t="s">
        <v>949</v>
      </c>
      <c r="B427" s="26" t="s">
        <v>1105</v>
      </c>
      <c r="C427" s="41"/>
      <c r="D427" s="21" t="s">
        <v>296</v>
      </c>
      <c r="E427" s="21" t="s">
        <v>75</v>
      </c>
      <c r="F427" s="22" t="s">
        <v>32</v>
      </c>
      <c r="G427" s="22" t="s">
        <v>1106</v>
      </c>
      <c r="H427" s="21" t="s">
        <v>1276</v>
      </c>
      <c r="I427" s="23" t="s">
        <v>1277</v>
      </c>
      <c r="J427" s="23"/>
      <c r="K427" s="24" t="s">
        <v>1317</v>
      </c>
      <c r="L427" s="23" t="s">
        <v>1317</v>
      </c>
      <c r="M427" s="25" t="s">
        <v>54</v>
      </c>
      <c r="N427" s="25" t="s">
        <v>303</v>
      </c>
      <c r="O427" s="26" t="s">
        <v>1280</v>
      </c>
      <c r="P427" s="22" t="s">
        <v>73</v>
      </c>
      <c r="Q427" s="27">
        <v>4000000</v>
      </c>
      <c r="R427" s="22" t="s">
        <v>43</v>
      </c>
      <c r="S427" s="28" t="s">
        <v>608</v>
      </c>
      <c r="T427" s="29" t="s">
        <v>46</v>
      </c>
      <c r="U427" s="29" t="s">
        <v>46</v>
      </c>
      <c r="V427" s="29"/>
      <c r="W427" s="29"/>
      <c r="X427" s="29"/>
      <c r="Y427" s="30"/>
      <c r="Z427" s="23"/>
      <c r="AA427" s="35"/>
      <c r="AB427" s="36"/>
    </row>
    <row r="428" spans="1:28" s="20" customFormat="1" ht="19.899999999999999" customHeight="1">
      <c r="A428" s="44" t="s">
        <v>1318</v>
      </c>
      <c r="B428" s="26" t="s">
        <v>1105</v>
      </c>
      <c r="C428" s="41"/>
      <c r="D428" s="21" t="s">
        <v>984</v>
      </c>
      <c r="E428" s="21" t="s">
        <v>75</v>
      </c>
      <c r="F428" s="22" t="s">
        <v>32</v>
      </c>
      <c r="G428" s="22" t="s">
        <v>1319</v>
      </c>
      <c r="H428" s="21" t="s">
        <v>1320</v>
      </c>
      <c r="I428" s="23" t="s">
        <v>1321</v>
      </c>
      <c r="J428" s="23" t="s">
        <v>1322</v>
      </c>
      <c r="K428" s="24" t="s">
        <v>1323</v>
      </c>
      <c r="L428" s="23" t="s">
        <v>1324</v>
      </c>
      <c r="M428" s="25" t="s">
        <v>302</v>
      </c>
      <c r="N428" s="25" t="s">
        <v>303</v>
      </c>
      <c r="O428" s="26" t="s">
        <v>1325</v>
      </c>
      <c r="P428" s="22" t="s">
        <v>294</v>
      </c>
      <c r="Q428" s="27">
        <v>22349086.800000001</v>
      </c>
      <c r="R428" s="22" t="s">
        <v>43</v>
      </c>
      <c r="S428" s="28" t="s">
        <v>518</v>
      </c>
      <c r="T428" s="29" t="s">
        <v>46</v>
      </c>
      <c r="U428" s="29"/>
      <c r="V428" s="29" t="s">
        <v>46</v>
      </c>
      <c r="W428" s="29"/>
      <c r="X428" s="29"/>
      <c r="Y428" s="30" t="s">
        <v>1326</v>
      </c>
      <c r="Z428" s="23"/>
      <c r="AA428" s="35"/>
      <c r="AB428" s="36"/>
    </row>
    <row r="429" spans="1:28" s="20" customFormat="1" ht="19.899999999999999" customHeight="1">
      <c r="A429" s="44" t="s">
        <v>1327</v>
      </c>
      <c r="B429" s="26" t="s">
        <v>1105</v>
      </c>
      <c r="C429" s="41"/>
      <c r="D429" s="21" t="s">
        <v>984</v>
      </c>
      <c r="E429" s="21" t="s">
        <v>89</v>
      </c>
      <c r="F429" s="22" t="s">
        <v>32</v>
      </c>
      <c r="G429" s="22" t="s">
        <v>1319</v>
      </c>
      <c r="H429" s="21" t="s">
        <v>1320</v>
      </c>
      <c r="I429" s="23" t="s">
        <v>1321</v>
      </c>
      <c r="J429" s="23" t="s">
        <v>1322</v>
      </c>
      <c r="K429" s="24" t="s">
        <v>1328</v>
      </c>
      <c r="L429" s="23" t="s">
        <v>1329</v>
      </c>
      <c r="M429" s="25" t="s">
        <v>302</v>
      </c>
      <c r="N429" s="25" t="s">
        <v>303</v>
      </c>
      <c r="O429" s="26" t="s">
        <v>1325</v>
      </c>
      <c r="P429" s="22" t="s">
        <v>294</v>
      </c>
      <c r="Q429" s="27">
        <v>74179999.995621264</v>
      </c>
      <c r="R429" s="22" t="s">
        <v>43</v>
      </c>
      <c r="S429" s="28" t="s">
        <v>499</v>
      </c>
      <c r="T429" s="29" t="s">
        <v>46</v>
      </c>
      <c r="U429" s="29"/>
      <c r="V429" s="29"/>
      <c r="W429" s="29"/>
      <c r="X429" s="29"/>
      <c r="Y429" s="30"/>
      <c r="Z429" s="23"/>
      <c r="AA429" s="35"/>
      <c r="AB429" s="36"/>
    </row>
    <row r="430" spans="1:28" s="20" customFormat="1" ht="19.899999999999999" customHeight="1">
      <c r="A430" s="44" t="s">
        <v>1330</v>
      </c>
      <c r="B430" s="26" t="s">
        <v>1105</v>
      </c>
      <c r="C430" s="57" t="str">
        <f>A430</f>
        <v>A103</v>
      </c>
      <c r="D430" s="21" t="s">
        <v>984</v>
      </c>
      <c r="E430" s="21" t="s">
        <v>89</v>
      </c>
      <c r="F430" s="22" t="s">
        <v>32</v>
      </c>
      <c r="G430" s="22" t="s">
        <v>1319</v>
      </c>
      <c r="H430" s="21" t="s">
        <v>1320</v>
      </c>
      <c r="I430" s="23" t="s">
        <v>1321</v>
      </c>
      <c r="J430" s="23" t="s">
        <v>1322</v>
      </c>
      <c r="K430" s="24" t="s">
        <v>1331</v>
      </c>
      <c r="L430" s="23" t="s">
        <v>1332</v>
      </c>
      <c r="M430" s="25" t="s">
        <v>302</v>
      </c>
      <c r="N430" s="25" t="s">
        <v>303</v>
      </c>
      <c r="O430" s="26" t="s">
        <v>1325</v>
      </c>
      <c r="P430" s="22" t="s">
        <v>42</v>
      </c>
      <c r="Q430" s="27">
        <v>1500000</v>
      </c>
      <c r="R430" s="22" t="s">
        <v>43</v>
      </c>
      <c r="S430" s="28" t="s">
        <v>499</v>
      </c>
      <c r="T430" s="29" t="s">
        <v>46</v>
      </c>
      <c r="U430" s="29"/>
      <c r="V430" s="29"/>
      <c r="W430" s="29"/>
      <c r="X430" s="29"/>
      <c r="Y430" s="30"/>
      <c r="Z430" s="23"/>
      <c r="AA430" s="35"/>
      <c r="AB430" s="36"/>
    </row>
    <row r="431" spans="1:28" s="20" customFormat="1" ht="19.899999999999999" customHeight="1">
      <c r="A431" s="44" t="s">
        <v>1333</v>
      </c>
      <c r="B431" s="26" t="s">
        <v>1105</v>
      </c>
      <c r="C431" s="41"/>
      <c r="D431" s="21" t="s">
        <v>984</v>
      </c>
      <c r="E431" s="21" t="s">
        <v>89</v>
      </c>
      <c r="F431" s="22" t="s">
        <v>32</v>
      </c>
      <c r="G431" s="22" t="s">
        <v>1319</v>
      </c>
      <c r="H431" s="21" t="s">
        <v>1320</v>
      </c>
      <c r="I431" s="23" t="s">
        <v>1321</v>
      </c>
      <c r="J431" s="23" t="s">
        <v>1322</v>
      </c>
      <c r="K431" s="24" t="s">
        <v>1334</v>
      </c>
      <c r="L431" s="23" t="s">
        <v>1335</v>
      </c>
      <c r="M431" s="25" t="s">
        <v>302</v>
      </c>
      <c r="N431" s="25" t="s">
        <v>303</v>
      </c>
      <c r="O431" s="26" t="s">
        <v>1325</v>
      </c>
      <c r="P431" s="22" t="s">
        <v>294</v>
      </c>
      <c r="Q431" s="27">
        <v>5000000</v>
      </c>
      <c r="R431" s="22" t="s">
        <v>43</v>
      </c>
      <c r="S431" s="28" t="s">
        <v>499</v>
      </c>
      <c r="T431" s="29" t="s">
        <v>46</v>
      </c>
      <c r="U431" s="29"/>
      <c r="V431" s="29"/>
      <c r="W431" s="29"/>
      <c r="X431" s="29"/>
      <c r="Y431" s="30"/>
      <c r="Z431" s="23"/>
      <c r="AA431" s="35"/>
      <c r="AB431" s="36"/>
    </row>
    <row r="432" spans="1:28" s="20" customFormat="1" ht="19.899999999999999" customHeight="1">
      <c r="A432" s="44" t="s">
        <v>1336</v>
      </c>
      <c r="B432" s="26" t="s">
        <v>1105</v>
      </c>
      <c r="C432" s="57" t="s">
        <v>1330</v>
      </c>
      <c r="D432" s="21" t="s">
        <v>984</v>
      </c>
      <c r="E432" s="21" t="s">
        <v>89</v>
      </c>
      <c r="F432" s="22" t="s">
        <v>32</v>
      </c>
      <c r="G432" s="22" t="s">
        <v>1319</v>
      </c>
      <c r="H432" s="21" t="s">
        <v>1320</v>
      </c>
      <c r="I432" s="23" t="s">
        <v>1321</v>
      </c>
      <c r="J432" s="23" t="s">
        <v>1337</v>
      </c>
      <c r="K432" s="24" t="s">
        <v>1338</v>
      </c>
      <c r="L432" s="23" t="s">
        <v>1339</v>
      </c>
      <c r="M432" s="25" t="s">
        <v>302</v>
      </c>
      <c r="N432" s="25" t="s">
        <v>303</v>
      </c>
      <c r="O432" s="26" t="s">
        <v>1325</v>
      </c>
      <c r="P432" s="22" t="s">
        <v>64</v>
      </c>
      <c r="Q432" s="27">
        <v>1200000</v>
      </c>
      <c r="R432" s="22" t="s">
        <v>43</v>
      </c>
      <c r="S432" s="28" t="s">
        <v>499</v>
      </c>
      <c r="T432" s="29" t="s">
        <v>46</v>
      </c>
      <c r="U432" s="29"/>
      <c r="V432" s="29"/>
      <c r="W432" s="29"/>
      <c r="X432" s="29"/>
      <c r="Y432" s="30"/>
      <c r="Z432" s="23"/>
      <c r="AA432" s="35"/>
      <c r="AB432" s="36"/>
    </row>
    <row r="433" spans="1:28" s="20" customFormat="1" ht="19.899999999999999" customHeight="1">
      <c r="A433" s="44" t="s">
        <v>1340</v>
      </c>
      <c r="B433" s="26" t="s">
        <v>1105</v>
      </c>
      <c r="C433" s="41"/>
      <c r="D433" s="21" t="s">
        <v>984</v>
      </c>
      <c r="E433" s="21" t="s">
        <v>89</v>
      </c>
      <c r="F433" s="22" t="s">
        <v>32</v>
      </c>
      <c r="G433" s="22" t="s">
        <v>1319</v>
      </c>
      <c r="H433" s="21" t="s">
        <v>1320</v>
      </c>
      <c r="I433" s="23" t="s">
        <v>1321</v>
      </c>
      <c r="J433" s="23" t="s">
        <v>1322</v>
      </c>
      <c r="K433" s="24" t="s">
        <v>1341</v>
      </c>
      <c r="L433" s="23" t="s">
        <v>1342</v>
      </c>
      <c r="M433" s="25" t="s">
        <v>302</v>
      </c>
      <c r="N433" s="25" t="s">
        <v>303</v>
      </c>
      <c r="O433" s="26" t="s">
        <v>1325</v>
      </c>
      <c r="P433" s="22" t="s">
        <v>294</v>
      </c>
      <c r="Q433" s="27">
        <v>1200000</v>
      </c>
      <c r="R433" s="22" t="s">
        <v>43</v>
      </c>
      <c r="S433" s="28" t="s">
        <v>499</v>
      </c>
      <c r="T433" s="29" t="s">
        <v>46</v>
      </c>
      <c r="U433" s="29"/>
      <c r="V433" s="29"/>
      <c r="W433" s="29"/>
      <c r="X433" s="29"/>
      <c r="Y433" s="30"/>
      <c r="Z433" s="23"/>
      <c r="AA433" s="35"/>
      <c r="AB433" s="36"/>
    </row>
    <row r="434" spans="1:28" s="20" customFormat="1" ht="19.899999999999999" customHeight="1">
      <c r="A434" s="44" t="s">
        <v>1343</v>
      </c>
      <c r="B434" s="26" t="s">
        <v>1105</v>
      </c>
      <c r="C434" s="41"/>
      <c r="D434" s="21" t="s">
        <v>984</v>
      </c>
      <c r="E434" s="21" t="s">
        <v>89</v>
      </c>
      <c r="F434" s="22" t="s">
        <v>32</v>
      </c>
      <c r="G434" s="22" t="s">
        <v>1319</v>
      </c>
      <c r="H434" s="21" t="s">
        <v>1320</v>
      </c>
      <c r="I434" s="23" t="s">
        <v>1321</v>
      </c>
      <c r="J434" s="23" t="s">
        <v>1322</v>
      </c>
      <c r="K434" s="24" t="s">
        <v>1344</v>
      </c>
      <c r="L434" s="23" t="s">
        <v>1345</v>
      </c>
      <c r="M434" s="25" t="s">
        <v>302</v>
      </c>
      <c r="N434" s="25" t="s">
        <v>303</v>
      </c>
      <c r="O434" s="26" t="s">
        <v>1325</v>
      </c>
      <c r="P434" s="22" t="s">
        <v>294</v>
      </c>
      <c r="Q434" s="27">
        <v>800000</v>
      </c>
      <c r="R434" s="22" t="s">
        <v>43</v>
      </c>
      <c r="S434" s="28" t="s">
        <v>499</v>
      </c>
      <c r="T434" s="29" t="s">
        <v>46</v>
      </c>
      <c r="U434" s="29"/>
      <c r="V434" s="29"/>
      <c r="W434" s="29"/>
      <c r="X434" s="29"/>
      <c r="Y434" s="30"/>
      <c r="Z434" s="23"/>
      <c r="AA434" s="35"/>
      <c r="AB434" s="36"/>
    </row>
    <row r="435" spans="1:28" s="20" customFormat="1" ht="19.899999999999999" customHeight="1">
      <c r="A435" s="44" t="s">
        <v>1346</v>
      </c>
      <c r="B435" s="26" t="s">
        <v>1105</v>
      </c>
      <c r="C435" s="41"/>
      <c r="D435" s="21" t="s">
        <v>984</v>
      </c>
      <c r="E435" s="21" t="s">
        <v>89</v>
      </c>
      <c r="F435" s="22" t="s">
        <v>32</v>
      </c>
      <c r="G435" s="22" t="s">
        <v>1319</v>
      </c>
      <c r="H435" s="21" t="s">
        <v>1320</v>
      </c>
      <c r="I435" s="23" t="s">
        <v>1321</v>
      </c>
      <c r="J435" s="23" t="s">
        <v>1322</v>
      </c>
      <c r="K435" s="24" t="s">
        <v>1347</v>
      </c>
      <c r="L435" s="23" t="s">
        <v>1348</v>
      </c>
      <c r="M435" s="25" t="s">
        <v>302</v>
      </c>
      <c r="N435" s="25" t="s">
        <v>303</v>
      </c>
      <c r="O435" s="26" t="s">
        <v>1325</v>
      </c>
      <c r="P435" s="22" t="s">
        <v>294</v>
      </c>
      <c r="Q435" s="27">
        <v>600000</v>
      </c>
      <c r="R435" s="22" t="s">
        <v>43</v>
      </c>
      <c r="S435" s="28" t="s">
        <v>499</v>
      </c>
      <c r="T435" s="29" t="s">
        <v>46</v>
      </c>
      <c r="U435" s="29"/>
      <c r="V435" s="29"/>
      <c r="W435" s="29"/>
      <c r="X435" s="29"/>
      <c r="Y435" s="30"/>
      <c r="Z435" s="23"/>
      <c r="AA435" s="35"/>
      <c r="AB435" s="36"/>
    </row>
    <row r="436" spans="1:28" s="20" customFormat="1" ht="19.899999999999999" customHeight="1">
      <c r="A436" s="44" t="s">
        <v>1349</v>
      </c>
      <c r="B436" s="26" t="s">
        <v>1105</v>
      </c>
      <c r="C436" s="41"/>
      <c r="D436" s="21" t="s">
        <v>984</v>
      </c>
      <c r="E436" s="21" t="s">
        <v>89</v>
      </c>
      <c r="F436" s="22" t="s">
        <v>32</v>
      </c>
      <c r="G436" s="22" t="s">
        <v>1319</v>
      </c>
      <c r="H436" s="21" t="s">
        <v>1320</v>
      </c>
      <c r="I436" s="23" t="s">
        <v>1321</v>
      </c>
      <c r="J436" s="23" t="s">
        <v>1322</v>
      </c>
      <c r="K436" s="24" t="s">
        <v>1350</v>
      </c>
      <c r="L436" s="23" t="s">
        <v>1351</v>
      </c>
      <c r="M436" s="25" t="s">
        <v>302</v>
      </c>
      <c r="N436" s="25" t="s">
        <v>303</v>
      </c>
      <c r="O436" s="26" t="s">
        <v>1325</v>
      </c>
      <c r="P436" s="22" t="s">
        <v>294</v>
      </c>
      <c r="Q436" s="27">
        <v>410000</v>
      </c>
      <c r="R436" s="22" t="s">
        <v>43</v>
      </c>
      <c r="S436" s="28" t="s">
        <v>499</v>
      </c>
      <c r="T436" s="29" t="s">
        <v>46</v>
      </c>
      <c r="U436" s="29"/>
      <c r="V436" s="29"/>
      <c r="W436" s="29"/>
      <c r="X436" s="29"/>
      <c r="Y436" s="30"/>
      <c r="Z436" s="23"/>
      <c r="AA436" s="35"/>
      <c r="AB436" s="36"/>
    </row>
    <row r="437" spans="1:28" s="20" customFormat="1" ht="19.899999999999999" customHeight="1">
      <c r="A437" s="44" t="s">
        <v>1352</v>
      </c>
      <c r="B437" s="26" t="s">
        <v>1105</v>
      </c>
      <c r="C437" s="41"/>
      <c r="D437" s="21" t="s">
        <v>984</v>
      </c>
      <c r="E437" s="21" t="s">
        <v>89</v>
      </c>
      <c r="F437" s="22" t="s">
        <v>32</v>
      </c>
      <c r="G437" s="22" t="s">
        <v>1319</v>
      </c>
      <c r="H437" s="21" t="s">
        <v>1320</v>
      </c>
      <c r="I437" s="23" t="s">
        <v>1321</v>
      </c>
      <c r="J437" s="23" t="s">
        <v>1322</v>
      </c>
      <c r="K437" s="24" t="s">
        <v>1353</v>
      </c>
      <c r="L437" s="23" t="s">
        <v>1354</v>
      </c>
      <c r="M437" s="25" t="s">
        <v>302</v>
      </c>
      <c r="N437" s="25" t="s">
        <v>303</v>
      </c>
      <c r="O437" s="26" t="s">
        <v>1325</v>
      </c>
      <c r="P437" s="22" t="s">
        <v>294</v>
      </c>
      <c r="Q437" s="27">
        <v>2200000</v>
      </c>
      <c r="R437" s="22" t="s">
        <v>43</v>
      </c>
      <c r="S437" s="28" t="s">
        <v>499</v>
      </c>
      <c r="T437" s="29" t="s">
        <v>46</v>
      </c>
      <c r="U437" s="29"/>
      <c r="V437" s="29"/>
      <c r="W437" s="29"/>
      <c r="X437" s="29"/>
      <c r="Y437" s="30"/>
      <c r="Z437" s="23"/>
      <c r="AA437" s="35"/>
      <c r="AB437" s="36"/>
    </row>
    <row r="438" spans="1:28" s="20" customFormat="1" ht="19.899999999999999" customHeight="1">
      <c r="A438" s="44" t="s">
        <v>1355</v>
      </c>
      <c r="B438" s="26" t="s">
        <v>1105</v>
      </c>
      <c r="C438" s="41"/>
      <c r="D438" s="21" t="s">
        <v>984</v>
      </c>
      <c r="E438" s="21" t="s">
        <v>89</v>
      </c>
      <c r="F438" s="22" t="s">
        <v>32</v>
      </c>
      <c r="G438" s="22" t="s">
        <v>1319</v>
      </c>
      <c r="H438" s="21" t="s">
        <v>1320</v>
      </c>
      <c r="I438" s="23" t="s">
        <v>1321</v>
      </c>
      <c r="J438" s="23" t="s">
        <v>1322</v>
      </c>
      <c r="K438" s="24" t="s">
        <v>1356</v>
      </c>
      <c r="L438" s="23" t="s">
        <v>1356</v>
      </c>
      <c r="M438" s="25" t="s">
        <v>302</v>
      </c>
      <c r="N438" s="25" t="s">
        <v>303</v>
      </c>
      <c r="O438" s="26" t="s">
        <v>1325</v>
      </c>
      <c r="P438" s="22" t="s">
        <v>294</v>
      </c>
      <c r="Q438" s="27">
        <v>350000</v>
      </c>
      <c r="R438" s="22" t="s">
        <v>43</v>
      </c>
      <c r="S438" s="28" t="s">
        <v>499</v>
      </c>
      <c r="T438" s="29" t="s">
        <v>46</v>
      </c>
      <c r="U438" s="29"/>
      <c r="V438" s="29"/>
      <c r="W438" s="29"/>
      <c r="X438" s="29"/>
      <c r="Y438" s="30"/>
      <c r="Z438" s="23"/>
      <c r="AA438" s="35"/>
      <c r="AB438" s="36"/>
    </row>
    <row r="439" spans="1:28" s="20" customFormat="1" ht="19.899999999999999" customHeight="1">
      <c r="A439" s="44" t="s">
        <v>1357</v>
      </c>
      <c r="B439" s="26" t="s">
        <v>1105</v>
      </c>
      <c r="C439" s="57" t="s">
        <v>1330</v>
      </c>
      <c r="D439" s="21" t="s">
        <v>984</v>
      </c>
      <c r="E439" s="21" t="s">
        <v>89</v>
      </c>
      <c r="F439" s="22" t="s">
        <v>32</v>
      </c>
      <c r="G439" s="22" t="s">
        <v>1319</v>
      </c>
      <c r="H439" s="21" t="s">
        <v>1320</v>
      </c>
      <c r="I439" s="23" t="s">
        <v>1321</v>
      </c>
      <c r="J439" s="23" t="s">
        <v>1322</v>
      </c>
      <c r="K439" s="24" t="s">
        <v>1358</v>
      </c>
      <c r="L439" s="23" t="s">
        <v>1358</v>
      </c>
      <c r="M439" s="25" t="s">
        <v>302</v>
      </c>
      <c r="N439" s="25" t="s">
        <v>303</v>
      </c>
      <c r="O439" s="26" t="s">
        <v>1325</v>
      </c>
      <c r="P439" s="22" t="s">
        <v>73</v>
      </c>
      <c r="Q439" s="27">
        <v>350000</v>
      </c>
      <c r="R439" s="22" t="s">
        <v>43</v>
      </c>
      <c r="S439" s="28" t="s">
        <v>499</v>
      </c>
      <c r="T439" s="29" t="s">
        <v>46</v>
      </c>
      <c r="U439" s="29"/>
      <c r="V439" s="29"/>
      <c r="W439" s="29"/>
      <c r="X439" s="29"/>
      <c r="Y439" s="30"/>
      <c r="Z439" s="23"/>
      <c r="AA439" s="35"/>
      <c r="AB439" s="36"/>
    </row>
    <row r="440" spans="1:28" s="20" customFormat="1" ht="19.899999999999999" customHeight="1">
      <c r="A440" s="44" t="s">
        <v>1359</v>
      </c>
      <c r="B440" s="26" t="s">
        <v>1105</v>
      </c>
      <c r="C440" s="57" t="s">
        <v>1330</v>
      </c>
      <c r="D440" s="21" t="s">
        <v>984</v>
      </c>
      <c r="E440" s="21" t="s">
        <v>75</v>
      </c>
      <c r="F440" s="22" t="s">
        <v>32</v>
      </c>
      <c r="G440" s="22" t="s">
        <v>1319</v>
      </c>
      <c r="H440" s="21" t="s">
        <v>1320</v>
      </c>
      <c r="I440" s="23" t="s">
        <v>1321</v>
      </c>
      <c r="J440" s="23" t="s">
        <v>1322</v>
      </c>
      <c r="K440" s="24" t="s">
        <v>1360</v>
      </c>
      <c r="L440" s="23" t="s">
        <v>1361</v>
      </c>
      <c r="M440" s="25" t="s">
        <v>302</v>
      </c>
      <c r="N440" s="25" t="s">
        <v>303</v>
      </c>
      <c r="O440" s="26" t="s">
        <v>1325</v>
      </c>
      <c r="P440" s="22" t="s">
        <v>73</v>
      </c>
      <c r="Q440" s="27">
        <v>1800000</v>
      </c>
      <c r="R440" s="22" t="s">
        <v>43</v>
      </c>
      <c r="S440" s="28" t="s">
        <v>608</v>
      </c>
      <c r="T440" s="29" t="s">
        <v>46</v>
      </c>
      <c r="U440" s="29"/>
      <c r="V440" s="29"/>
      <c r="W440" s="29"/>
      <c r="X440" s="29"/>
      <c r="Y440" s="30"/>
      <c r="Z440" s="23"/>
      <c r="AA440" s="35"/>
      <c r="AB440" s="36"/>
    </row>
    <row r="441" spans="1:28" s="20" customFormat="1" ht="19.899999999999999" customHeight="1">
      <c r="A441" s="44" t="s">
        <v>1362</v>
      </c>
      <c r="B441" s="26" t="s">
        <v>1105</v>
      </c>
      <c r="C441" s="57" t="s">
        <v>1330</v>
      </c>
      <c r="D441" s="21" t="s">
        <v>984</v>
      </c>
      <c r="E441" s="21" t="s">
        <v>75</v>
      </c>
      <c r="F441" s="22" t="s">
        <v>32</v>
      </c>
      <c r="G441" s="22" t="s">
        <v>1319</v>
      </c>
      <c r="H441" s="21" t="s">
        <v>1320</v>
      </c>
      <c r="I441" s="23" t="s">
        <v>1321</v>
      </c>
      <c r="J441" s="23" t="s">
        <v>1322</v>
      </c>
      <c r="K441" s="24" t="s">
        <v>1363</v>
      </c>
      <c r="L441" s="23" t="s">
        <v>1364</v>
      </c>
      <c r="M441" s="25" t="s">
        <v>302</v>
      </c>
      <c r="N441" s="25" t="s">
        <v>303</v>
      </c>
      <c r="O441" s="26" t="s">
        <v>1325</v>
      </c>
      <c r="P441" s="22" t="s">
        <v>73</v>
      </c>
      <c r="Q441" s="27">
        <v>500000</v>
      </c>
      <c r="R441" s="22" t="s">
        <v>43</v>
      </c>
      <c r="S441" s="28" t="s">
        <v>608</v>
      </c>
      <c r="T441" s="29" t="s">
        <v>46</v>
      </c>
      <c r="U441" s="29"/>
      <c r="V441" s="29"/>
      <c r="W441" s="29"/>
      <c r="X441" s="29"/>
      <c r="Y441" s="30"/>
      <c r="Z441" s="23"/>
      <c r="AA441" s="35"/>
      <c r="AB441" s="36"/>
    </row>
    <row r="442" spans="1:28" s="20" customFormat="1" ht="19.899999999999999" customHeight="1">
      <c r="A442" s="44" t="s">
        <v>1365</v>
      </c>
      <c r="B442" s="26" t="s">
        <v>1105</v>
      </c>
      <c r="C442" s="57" t="s">
        <v>1330</v>
      </c>
      <c r="D442" s="21" t="s">
        <v>984</v>
      </c>
      <c r="E442" s="21" t="s">
        <v>75</v>
      </c>
      <c r="F442" s="22" t="s">
        <v>32</v>
      </c>
      <c r="G442" s="22" t="s">
        <v>1319</v>
      </c>
      <c r="H442" s="21" t="s">
        <v>1320</v>
      </c>
      <c r="I442" s="23" t="s">
        <v>1321</v>
      </c>
      <c r="J442" s="23" t="s">
        <v>1366</v>
      </c>
      <c r="K442" s="24" t="s">
        <v>1367</v>
      </c>
      <c r="L442" s="23" t="s">
        <v>1368</v>
      </c>
      <c r="M442" s="25" t="s">
        <v>302</v>
      </c>
      <c r="N442" s="25" t="s">
        <v>303</v>
      </c>
      <c r="O442" s="26" t="s">
        <v>1325</v>
      </c>
      <c r="P442" s="22" t="s">
        <v>73</v>
      </c>
      <c r="Q442" s="27">
        <v>3500000</v>
      </c>
      <c r="R442" s="22" t="s">
        <v>43</v>
      </c>
      <c r="S442" s="28" t="s">
        <v>608</v>
      </c>
      <c r="T442" s="29" t="s">
        <v>46</v>
      </c>
      <c r="U442" s="29"/>
      <c r="V442" s="29"/>
      <c r="W442" s="29"/>
      <c r="X442" s="29"/>
      <c r="Y442" s="30"/>
      <c r="Z442" s="23"/>
      <c r="AA442" s="35"/>
      <c r="AB442" s="36"/>
    </row>
    <row r="443" spans="1:28" s="20" customFormat="1" ht="19.899999999999999" customHeight="1">
      <c r="A443" s="44" t="s">
        <v>1369</v>
      </c>
      <c r="B443" s="26" t="s">
        <v>1105</v>
      </c>
      <c r="C443" s="57" t="s">
        <v>1330</v>
      </c>
      <c r="D443" s="21" t="s">
        <v>984</v>
      </c>
      <c r="E443" s="21" t="s">
        <v>75</v>
      </c>
      <c r="F443" s="22" t="s">
        <v>32</v>
      </c>
      <c r="G443" s="22" t="s">
        <v>1319</v>
      </c>
      <c r="H443" s="21" t="s">
        <v>1320</v>
      </c>
      <c r="I443" s="23" t="s">
        <v>1321</v>
      </c>
      <c r="J443" s="23" t="s">
        <v>1322</v>
      </c>
      <c r="K443" s="24" t="s">
        <v>1370</v>
      </c>
      <c r="L443" s="23" t="s">
        <v>1371</v>
      </c>
      <c r="M443" s="25" t="s">
        <v>302</v>
      </c>
      <c r="N443" s="25" t="s">
        <v>303</v>
      </c>
      <c r="O443" s="26" t="s">
        <v>1325</v>
      </c>
      <c r="P443" s="22" t="s">
        <v>73</v>
      </c>
      <c r="Q443" s="27">
        <v>480000</v>
      </c>
      <c r="R443" s="22" t="s">
        <v>43</v>
      </c>
      <c r="S443" s="28" t="s">
        <v>499</v>
      </c>
      <c r="T443" s="29" t="s">
        <v>46</v>
      </c>
      <c r="U443" s="29"/>
      <c r="V443" s="29"/>
      <c r="W443" s="29"/>
      <c r="X443" s="29"/>
      <c r="Y443" s="30"/>
      <c r="Z443" s="23"/>
      <c r="AA443" s="35"/>
      <c r="AB443" s="36"/>
    </row>
    <row r="444" spans="1:28" s="20" customFormat="1" ht="19.899999999999999" customHeight="1">
      <c r="A444" s="44" t="s">
        <v>1372</v>
      </c>
      <c r="B444" s="26" t="s">
        <v>1105</v>
      </c>
      <c r="C444" s="57" t="s">
        <v>1330</v>
      </c>
      <c r="D444" s="21" t="s">
        <v>984</v>
      </c>
      <c r="E444" s="21" t="s">
        <v>89</v>
      </c>
      <c r="F444" s="22" t="s">
        <v>32</v>
      </c>
      <c r="G444" s="22" t="s">
        <v>1319</v>
      </c>
      <c r="H444" s="21" t="s">
        <v>1320</v>
      </c>
      <c r="I444" s="23" t="s">
        <v>1321</v>
      </c>
      <c r="J444" s="23" t="s">
        <v>1322</v>
      </c>
      <c r="K444" s="24" t="s">
        <v>1373</v>
      </c>
      <c r="L444" s="23" t="s">
        <v>1374</v>
      </c>
      <c r="M444" s="25" t="s">
        <v>302</v>
      </c>
      <c r="N444" s="25" t="s">
        <v>303</v>
      </c>
      <c r="O444" s="26" t="s">
        <v>1325</v>
      </c>
      <c r="P444" s="22" t="s">
        <v>73</v>
      </c>
      <c r="Q444" s="27">
        <v>380000</v>
      </c>
      <c r="R444" s="22" t="s">
        <v>43</v>
      </c>
      <c r="S444" s="28" t="s">
        <v>499</v>
      </c>
      <c r="T444" s="29" t="s">
        <v>46</v>
      </c>
      <c r="U444" s="29"/>
      <c r="V444" s="29"/>
      <c r="W444" s="29"/>
      <c r="X444" s="29"/>
      <c r="Y444" s="30"/>
      <c r="Z444" s="23"/>
      <c r="AA444" s="35"/>
      <c r="AB444" s="36"/>
    </row>
    <row r="445" spans="1:28" s="20" customFormat="1" ht="19.899999999999999" customHeight="1">
      <c r="A445" s="44" t="s">
        <v>1375</v>
      </c>
      <c r="B445" s="26" t="s">
        <v>1105</v>
      </c>
      <c r="C445" s="57" t="s">
        <v>1330</v>
      </c>
      <c r="D445" s="21" t="s">
        <v>984</v>
      </c>
      <c r="E445" s="21" t="s">
        <v>75</v>
      </c>
      <c r="F445" s="22" t="s">
        <v>32</v>
      </c>
      <c r="G445" s="22" t="s">
        <v>1319</v>
      </c>
      <c r="H445" s="21" t="s">
        <v>1320</v>
      </c>
      <c r="I445" s="23" t="s">
        <v>1321</v>
      </c>
      <c r="J445" s="23" t="s">
        <v>1337</v>
      </c>
      <c r="K445" s="24" t="s">
        <v>1376</v>
      </c>
      <c r="L445" s="23" t="s">
        <v>1377</v>
      </c>
      <c r="M445" s="25" t="s">
        <v>302</v>
      </c>
      <c r="N445" s="25" t="s">
        <v>303</v>
      </c>
      <c r="O445" s="26" t="s">
        <v>1325</v>
      </c>
      <c r="P445" s="22" t="s">
        <v>73</v>
      </c>
      <c r="Q445" s="27">
        <v>650000</v>
      </c>
      <c r="R445" s="22" t="s">
        <v>43</v>
      </c>
      <c r="S445" s="28" t="s">
        <v>499</v>
      </c>
      <c r="T445" s="29"/>
      <c r="U445" s="29" t="s">
        <v>46</v>
      </c>
      <c r="V445" s="29" t="s">
        <v>46</v>
      </c>
      <c r="W445" s="29"/>
      <c r="X445" s="29"/>
      <c r="Y445" s="30" t="s">
        <v>641</v>
      </c>
      <c r="Z445" s="23"/>
      <c r="AA445" s="35"/>
      <c r="AB445" s="36"/>
    </row>
    <row r="446" spans="1:28" s="20" customFormat="1" ht="19.899999999999999" customHeight="1">
      <c r="A446" s="44" t="s">
        <v>1378</v>
      </c>
      <c r="B446" s="26" t="s">
        <v>1105</v>
      </c>
      <c r="C446" s="57" t="s">
        <v>1330</v>
      </c>
      <c r="D446" s="21" t="s">
        <v>984</v>
      </c>
      <c r="E446" s="21" t="s">
        <v>89</v>
      </c>
      <c r="F446" s="22" t="s">
        <v>32</v>
      </c>
      <c r="G446" s="22" t="s">
        <v>1319</v>
      </c>
      <c r="H446" s="21" t="s">
        <v>1320</v>
      </c>
      <c r="I446" s="23" t="s">
        <v>1321</v>
      </c>
      <c r="J446" s="23" t="s">
        <v>1322</v>
      </c>
      <c r="K446" s="24" t="s">
        <v>1379</v>
      </c>
      <c r="L446" s="23" t="s">
        <v>1380</v>
      </c>
      <c r="M446" s="25" t="s">
        <v>302</v>
      </c>
      <c r="N446" s="25" t="s">
        <v>303</v>
      </c>
      <c r="O446" s="26" t="s">
        <v>1325</v>
      </c>
      <c r="P446" s="22" t="s">
        <v>73</v>
      </c>
      <c r="Q446" s="27">
        <v>504000</v>
      </c>
      <c r="R446" s="22" t="s">
        <v>43</v>
      </c>
      <c r="S446" s="28" t="s">
        <v>499</v>
      </c>
      <c r="T446" s="29" t="s">
        <v>46</v>
      </c>
      <c r="U446" s="29"/>
      <c r="V446" s="29"/>
      <c r="W446" s="29"/>
      <c r="X446" s="29"/>
      <c r="Y446" s="30"/>
      <c r="Z446" s="23"/>
      <c r="AA446" s="35"/>
      <c r="AB446" s="36"/>
    </row>
    <row r="447" spans="1:28" s="20" customFormat="1" ht="19.899999999999999" customHeight="1">
      <c r="A447" s="44" t="s">
        <v>1381</v>
      </c>
      <c r="B447" s="26" t="s">
        <v>1105</v>
      </c>
      <c r="C447" s="57" t="s">
        <v>1330</v>
      </c>
      <c r="D447" s="21" t="s">
        <v>984</v>
      </c>
      <c r="E447" s="21" t="s">
        <v>75</v>
      </c>
      <c r="F447" s="22" t="s">
        <v>32</v>
      </c>
      <c r="G447" s="22" t="s">
        <v>1319</v>
      </c>
      <c r="H447" s="21" t="s">
        <v>1320</v>
      </c>
      <c r="I447" s="23" t="s">
        <v>1321</v>
      </c>
      <c r="J447" s="23" t="s">
        <v>1337</v>
      </c>
      <c r="K447" s="24" t="s">
        <v>1382</v>
      </c>
      <c r="L447" s="23" t="s">
        <v>1383</v>
      </c>
      <c r="M447" s="25" t="s">
        <v>302</v>
      </c>
      <c r="N447" s="25" t="s">
        <v>303</v>
      </c>
      <c r="O447" s="26" t="s">
        <v>1325</v>
      </c>
      <c r="P447" s="22" t="s">
        <v>73</v>
      </c>
      <c r="Q447" s="27">
        <v>1000000</v>
      </c>
      <c r="R447" s="22" t="s">
        <v>43</v>
      </c>
      <c r="S447" s="28" t="s">
        <v>499</v>
      </c>
      <c r="T447" s="29" t="s">
        <v>46</v>
      </c>
      <c r="U447" s="29"/>
      <c r="V447" s="29"/>
      <c r="W447" s="29"/>
      <c r="X447" s="29"/>
      <c r="Y447" s="30"/>
      <c r="Z447" s="23"/>
      <c r="AA447" s="35"/>
      <c r="AB447" s="36"/>
    </row>
    <row r="448" spans="1:28" s="20" customFormat="1" ht="19.899999999999999" customHeight="1">
      <c r="A448" s="44" t="s">
        <v>1384</v>
      </c>
      <c r="B448" s="26" t="s">
        <v>1105</v>
      </c>
      <c r="C448" s="57" t="s">
        <v>1330</v>
      </c>
      <c r="D448" s="21" t="s">
        <v>984</v>
      </c>
      <c r="E448" s="21" t="s">
        <v>89</v>
      </c>
      <c r="F448" s="22" t="s">
        <v>32</v>
      </c>
      <c r="G448" s="22" t="s">
        <v>1319</v>
      </c>
      <c r="H448" s="21" t="s">
        <v>1320</v>
      </c>
      <c r="I448" s="23" t="s">
        <v>1321</v>
      </c>
      <c r="J448" s="23" t="s">
        <v>1322</v>
      </c>
      <c r="K448" s="24" t="s">
        <v>1385</v>
      </c>
      <c r="L448" s="23" t="s">
        <v>1386</v>
      </c>
      <c r="M448" s="25" t="s">
        <v>302</v>
      </c>
      <c r="N448" s="25" t="s">
        <v>303</v>
      </c>
      <c r="O448" s="26" t="s">
        <v>1325</v>
      </c>
      <c r="P448" s="22" t="s">
        <v>294</v>
      </c>
      <c r="Q448" s="27">
        <v>450000</v>
      </c>
      <c r="R448" s="22" t="s">
        <v>43</v>
      </c>
      <c r="S448" s="28" t="s">
        <v>499</v>
      </c>
      <c r="T448" s="29" t="s">
        <v>46</v>
      </c>
      <c r="U448" s="29"/>
      <c r="V448" s="29"/>
      <c r="W448" s="29"/>
      <c r="X448" s="29"/>
      <c r="Y448" s="30"/>
      <c r="Z448" s="23"/>
      <c r="AA448" s="35"/>
      <c r="AB448" s="36"/>
    </row>
    <row r="449" spans="1:28" s="20" customFormat="1" ht="19.899999999999999" customHeight="1">
      <c r="A449" s="44" t="s">
        <v>1387</v>
      </c>
      <c r="B449" s="26" t="s">
        <v>1105</v>
      </c>
      <c r="C449" s="57" t="s">
        <v>1330</v>
      </c>
      <c r="D449" s="21" t="s">
        <v>984</v>
      </c>
      <c r="E449" s="21" t="s">
        <v>89</v>
      </c>
      <c r="F449" s="22" t="s">
        <v>32</v>
      </c>
      <c r="G449" s="22" t="s">
        <v>1319</v>
      </c>
      <c r="H449" s="21" t="s">
        <v>1320</v>
      </c>
      <c r="I449" s="23" t="s">
        <v>1321</v>
      </c>
      <c r="J449" s="23" t="s">
        <v>1337</v>
      </c>
      <c r="K449" s="24" t="s">
        <v>1388</v>
      </c>
      <c r="L449" s="23" t="s">
        <v>1388</v>
      </c>
      <c r="M449" s="25" t="s">
        <v>302</v>
      </c>
      <c r="N449" s="25" t="s">
        <v>303</v>
      </c>
      <c r="O449" s="26" t="s">
        <v>1325</v>
      </c>
      <c r="P449" s="22" t="s">
        <v>294</v>
      </c>
      <c r="Q449" s="27">
        <v>1200000</v>
      </c>
      <c r="R449" s="22" t="s">
        <v>43</v>
      </c>
      <c r="S449" s="28" t="s">
        <v>499</v>
      </c>
      <c r="T449" s="29" t="s">
        <v>46</v>
      </c>
      <c r="U449" s="29"/>
      <c r="V449" s="29"/>
      <c r="W449" s="29"/>
      <c r="X449" s="29"/>
      <c r="Y449" s="30"/>
      <c r="Z449" s="23"/>
      <c r="AA449" s="35"/>
      <c r="AB449" s="36"/>
    </row>
    <row r="450" spans="1:28" s="20" customFormat="1" ht="19.899999999999999" customHeight="1">
      <c r="A450" s="44" t="s">
        <v>1389</v>
      </c>
      <c r="B450" s="26" t="s">
        <v>1105</v>
      </c>
      <c r="C450" s="57" t="s">
        <v>1330</v>
      </c>
      <c r="D450" s="21" t="s">
        <v>984</v>
      </c>
      <c r="E450" s="21" t="s">
        <v>89</v>
      </c>
      <c r="F450" s="22" t="s">
        <v>32</v>
      </c>
      <c r="G450" s="22" t="s">
        <v>1319</v>
      </c>
      <c r="H450" s="21" t="s">
        <v>1320</v>
      </c>
      <c r="I450" s="23" t="s">
        <v>1321</v>
      </c>
      <c r="J450" s="23" t="s">
        <v>1322</v>
      </c>
      <c r="K450" s="24" t="s">
        <v>1390</v>
      </c>
      <c r="L450" s="23" t="s">
        <v>1391</v>
      </c>
      <c r="M450" s="25" t="s">
        <v>302</v>
      </c>
      <c r="N450" s="25" t="s">
        <v>303</v>
      </c>
      <c r="O450" s="26" t="s">
        <v>1325</v>
      </c>
      <c r="P450" s="22" t="s">
        <v>294</v>
      </c>
      <c r="Q450" s="27">
        <v>500000</v>
      </c>
      <c r="R450" s="22" t="s">
        <v>43</v>
      </c>
      <c r="S450" s="28" t="s">
        <v>499</v>
      </c>
      <c r="T450" s="29" t="s">
        <v>46</v>
      </c>
      <c r="U450" s="29"/>
      <c r="V450" s="29"/>
      <c r="W450" s="29"/>
      <c r="X450" s="29"/>
      <c r="Y450" s="30"/>
      <c r="Z450" s="23"/>
      <c r="AA450" s="35"/>
      <c r="AB450" s="36"/>
    </row>
    <row r="451" spans="1:28" s="20" customFormat="1" ht="19.899999999999999" customHeight="1">
      <c r="A451" s="44" t="s">
        <v>1392</v>
      </c>
      <c r="B451" s="26" t="s">
        <v>1105</v>
      </c>
      <c r="C451" s="57" t="s">
        <v>1330</v>
      </c>
      <c r="D451" s="21" t="s">
        <v>984</v>
      </c>
      <c r="E451" s="21" t="s">
        <v>89</v>
      </c>
      <c r="F451" s="22" t="s">
        <v>32</v>
      </c>
      <c r="G451" s="22" t="s">
        <v>1319</v>
      </c>
      <c r="H451" s="21" t="s">
        <v>1320</v>
      </c>
      <c r="I451" s="23" t="s">
        <v>1321</v>
      </c>
      <c r="J451" s="23" t="s">
        <v>1322</v>
      </c>
      <c r="K451" s="24" t="s">
        <v>1393</v>
      </c>
      <c r="L451" s="23" t="s">
        <v>1394</v>
      </c>
      <c r="M451" s="25" t="s">
        <v>302</v>
      </c>
      <c r="N451" s="25" t="s">
        <v>303</v>
      </c>
      <c r="O451" s="26" t="s">
        <v>1325</v>
      </c>
      <c r="P451" s="22" t="s">
        <v>294</v>
      </c>
      <c r="Q451" s="27">
        <v>2250000</v>
      </c>
      <c r="R451" s="22" t="s">
        <v>43</v>
      </c>
      <c r="S451" s="28" t="s">
        <v>499</v>
      </c>
      <c r="T451" s="29" t="s">
        <v>46</v>
      </c>
      <c r="U451" s="29"/>
      <c r="V451" s="29"/>
      <c r="W451" s="29"/>
      <c r="X451" s="29"/>
      <c r="Y451" s="30"/>
      <c r="Z451" s="23"/>
      <c r="AA451" s="35"/>
      <c r="AB451" s="36"/>
    </row>
    <row r="452" spans="1:28" s="20" customFormat="1" ht="19.899999999999999" customHeight="1">
      <c r="A452" s="44" t="s">
        <v>1395</v>
      </c>
      <c r="B452" s="26" t="s">
        <v>1105</v>
      </c>
      <c r="C452" s="57" t="s">
        <v>1330</v>
      </c>
      <c r="D452" s="21" t="s">
        <v>984</v>
      </c>
      <c r="E452" s="21" t="s">
        <v>89</v>
      </c>
      <c r="F452" s="22" t="s">
        <v>32</v>
      </c>
      <c r="G452" s="22" t="s">
        <v>1319</v>
      </c>
      <c r="H452" s="21" t="s">
        <v>1320</v>
      </c>
      <c r="I452" s="23" t="s">
        <v>1321</v>
      </c>
      <c r="J452" s="23" t="s">
        <v>1322</v>
      </c>
      <c r="K452" s="24" t="s">
        <v>1396</v>
      </c>
      <c r="L452" s="23" t="s">
        <v>1397</v>
      </c>
      <c r="M452" s="25" t="s">
        <v>302</v>
      </c>
      <c r="N452" s="25" t="s">
        <v>303</v>
      </c>
      <c r="O452" s="26" t="s">
        <v>1325</v>
      </c>
      <c r="P452" s="22" t="s">
        <v>294</v>
      </c>
      <c r="Q452" s="27">
        <v>1000000</v>
      </c>
      <c r="R452" s="22" t="s">
        <v>43</v>
      </c>
      <c r="S452" s="28" t="s">
        <v>608</v>
      </c>
      <c r="T452" s="29" t="s">
        <v>46</v>
      </c>
      <c r="U452" s="29"/>
      <c r="V452" s="29"/>
      <c r="W452" s="29"/>
      <c r="X452" s="29"/>
      <c r="Y452" s="30"/>
      <c r="Z452" s="23"/>
      <c r="AA452" s="35"/>
      <c r="AB452" s="36"/>
    </row>
    <row r="453" spans="1:28" s="20" customFormat="1" ht="19.899999999999999" customHeight="1">
      <c r="A453" s="44" t="s">
        <v>1398</v>
      </c>
      <c r="B453" s="26" t="s">
        <v>1105</v>
      </c>
      <c r="C453" s="57" t="s">
        <v>1330</v>
      </c>
      <c r="D453" s="21" t="s">
        <v>984</v>
      </c>
      <c r="E453" s="21" t="s">
        <v>89</v>
      </c>
      <c r="F453" s="22" t="s">
        <v>32</v>
      </c>
      <c r="G453" s="22" t="s">
        <v>1319</v>
      </c>
      <c r="H453" s="21" t="s">
        <v>1320</v>
      </c>
      <c r="I453" s="23" t="s">
        <v>1321</v>
      </c>
      <c r="J453" s="23" t="s">
        <v>1322</v>
      </c>
      <c r="K453" s="24" t="s">
        <v>1399</v>
      </c>
      <c r="L453" s="23" t="s">
        <v>1400</v>
      </c>
      <c r="M453" s="25" t="s">
        <v>302</v>
      </c>
      <c r="N453" s="25" t="s">
        <v>303</v>
      </c>
      <c r="O453" s="26" t="s">
        <v>1325</v>
      </c>
      <c r="P453" s="22" t="s">
        <v>73</v>
      </c>
      <c r="Q453" s="27">
        <v>1200000</v>
      </c>
      <c r="R453" s="22" t="s">
        <v>43</v>
      </c>
      <c r="S453" s="28" t="s">
        <v>608</v>
      </c>
      <c r="T453" s="29" t="s">
        <v>46</v>
      </c>
      <c r="U453" s="29"/>
      <c r="V453" s="29"/>
      <c r="W453" s="29"/>
      <c r="X453" s="29"/>
      <c r="Y453" s="30"/>
      <c r="Z453" s="23"/>
      <c r="AA453" s="35"/>
      <c r="AB453" s="36"/>
    </row>
    <row r="454" spans="1:28" s="20" customFormat="1" ht="19.899999999999999" customHeight="1">
      <c r="A454" s="44" t="s">
        <v>1401</v>
      </c>
      <c r="B454" s="26" t="s">
        <v>1105</v>
      </c>
      <c r="C454" s="57" t="s">
        <v>1330</v>
      </c>
      <c r="D454" s="21" t="s">
        <v>984</v>
      </c>
      <c r="E454" s="21" t="s">
        <v>31</v>
      </c>
      <c r="F454" s="22" t="s">
        <v>32</v>
      </c>
      <c r="G454" s="22" t="s">
        <v>1319</v>
      </c>
      <c r="H454" s="21" t="s">
        <v>1320</v>
      </c>
      <c r="I454" s="23" t="s">
        <v>1321</v>
      </c>
      <c r="J454" s="23" t="s">
        <v>1322</v>
      </c>
      <c r="K454" s="24" t="s">
        <v>1402</v>
      </c>
      <c r="L454" s="23" t="s">
        <v>1403</v>
      </c>
      <c r="M454" s="25" t="s">
        <v>302</v>
      </c>
      <c r="N454" s="25" t="s">
        <v>303</v>
      </c>
      <c r="O454" s="26" t="s">
        <v>1325</v>
      </c>
      <c r="P454" s="22" t="s">
        <v>73</v>
      </c>
      <c r="Q454" s="27">
        <v>14000000</v>
      </c>
      <c r="R454" s="22" t="s">
        <v>43</v>
      </c>
      <c r="S454" s="28" t="s">
        <v>499</v>
      </c>
      <c r="T454" s="29" t="s">
        <v>46</v>
      </c>
      <c r="U454" s="29"/>
      <c r="V454" s="29"/>
      <c r="W454" s="29"/>
      <c r="X454" s="29"/>
      <c r="Y454" s="30"/>
      <c r="Z454" s="23"/>
      <c r="AA454" s="35"/>
      <c r="AB454" s="36"/>
    </row>
    <row r="455" spans="1:28" s="20" customFormat="1" ht="19.899999999999999" customHeight="1">
      <c r="A455" s="44" t="s">
        <v>1404</v>
      </c>
      <c r="B455" s="26" t="s">
        <v>1105</v>
      </c>
      <c r="C455" s="57" t="s">
        <v>1330</v>
      </c>
      <c r="D455" s="21" t="s">
        <v>984</v>
      </c>
      <c r="E455" s="21" t="s">
        <v>31</v>
      </c>
      <c r="F455" s="22" t="s">
        <v>32</v>
      </c>
      <c r="G455" s="22" t="s">
        <v>1319</v>
      </c>
      <c r="H455" s="21" t="s">
        <v>1320</v>
      </c>
      <c r="I455" s="23" t="s">
        <v>1321</v>
      </c>
      <c r="J455" s="23" t="s">
        <v>1322</v>
      </c>
      <c r="K455" s="24" t="s">
        <v>1405</v>
      </c>
      <c r="L455" s="23" t="s">
        <v>1406</v>
      </c>
      <c r="M455" s="25" t="s">
        <v>302</v>
      </c>
      <c r="N455" s="25" t="s">
        <v>303</v>
      </c>
      <c r="O455" s="26" t="s">
        <v>1325</v>
      </c>
      <c r="P455" s="22" t="s">
        <v>73</v>
      </c>
      <c r="Q455" s="27">
        <v>12000000</v>
      </c>
      <c r="R455" s="22" t="s">
        <v>43</v>
      </c>
      <c r="S455" s="28" t="s">
        <v>518</v>
      </c>
      <c r="T455" s="29" t="s">
        <v>46</v>
      </c>
      <c r="U455" s="29"/>
      <c r="V455" s="29"/>
      <c r="W455" s="29"/>
      <c r="X455" s="29"/>
      <c r="Y455" s="30"/>
      <c r="Z455" s="23"/>
      <c r="AA455" s="35"/>
      <c r="AB455" s="36"/>
    </row>
    <row r="456" spans="1:28" s="20" customFormat="1" ht="19.899999999999999" customHeight="1">
      <c r="A456" s="44" t="s">
        <v>1407</v>
      </c>
      <c r="B456" s="26" t="s">
        <v>1105</v>
      </c>
      <c r="C456" s="57" t="s">
        <v>1330</v>
      </c>
      <c r="D456" s="21" t="s">
        <v>984</v>
      </c>
      <c r="E456" s="21" t="s">
        <v>31</v>
      </c>
      <c r="F456" s="22" t="s">
        <v>32</v>
      </c>
      <c r="G456" s="22" t="s">
        <v>1319</v>
      </c>
      <c r="H456" s="21" t="s">
        <v>1320</v>
      </c>
      <c r="I456" s="23" t="s">
        <v>1321</v>
      </c>
      <c r="J456" s="23" t="s">
        <v>1322</v>
      </c>
      <c r="K456" s="24" t="s">
        <v>1408</v>
      </c>
      <c r="L456" s="23" t="s">
        <v>1409</v>
      </c>
      <c r="M456" s="25" t="s">
        <v>302</v>
      </c>
      <c r="N456" s="25" t="s">
        <v>303</v>
      </c>
      <c r="O456" s="26" t="s">
        <v>1325</v>
      </c>
      <c r="P456" s="22" t="s">
        <v>73</v>
      </c>
      <c r="Q456" s="27">
        <v>16000000</v>
      </c>
      <c r="R456" s="22" t="s">
        <v>43</v>
      </c>
      <c r="S456" s="28" t="s">
        <v>518</v>
      </c>
      <c r="T456" s="29" t="s">
        <v>46</v>
      </c>
      <c r="U456" s="29"/>
      <c r="V456" s="29"/>
      <c r="W456" s="29"/>
      <c r="X456" s="29"/>
      <c r="Y456" s="30"/>
      <c r="Z456" s="23"/>
      <c r="AA456" s="35"/>
      <c r="AB456" s="36"/>
    </row>
    <row r="457" spans="1:28" s="20" customFormat="1" ht="19.899999999999999" customHeight="1">
      <c r="A457" s="44" t="s">
        <v>1410</v>
      </c>
      <c r="B457" s="26" t="s">
        <v>1105</v>
      </c>
      <c r="C457" s="57" t="s">
        <v>1330</v>
      </c>
      <c r="D457" s="21" t="s">
        <v>984</v>
      </c>
      <c r="E457" s="21" t="s">
        <v>31</v>
      </c>
      <c r="F457" s="22" t="s">
        <v>32</v>
      </c>
      <c r="G457" s="22" t="s">
        <v>1319</v>
      </c>
      <c r="H457" s="21" t="s">
        <v>1320</v>
      </c>
      <c r="I457" s="23" t="s">
        <v>1321</v>
      </c>
      <c r="J457" s="23" t="s">
        <v>1322</v>
      </c>
      <c r="K457" s="24" t="s">
        <v>1411</v>
      </c>
      <c r="L457" s="23" t="s">
        <v>1412</v>
      </c>
      <c r="M457" s="25" t="s">
        <v>302</v>
      </c>
      <c r="N457" s="25" t="s">
        <v>303</v>
      </c>
      <c r="O457" s="26" t="s">
        <v>1325</v>
      </c>
      <c r="P457" s="22" t="s">
        <v>73</v>
      </c>
      <c r="Q457" s="27">
        <v>15000000</v>
      </c>
      <c r="R457" s="22" t="s">
        <v>43</v>
      </c>
      <c r="S457" s="28" t="s">
        <v>608</v>
      </c>
      <c r="T457" s="29" t="s">
        <v>46</v>
      </c>
      <c r="U457" s="29"/>
      <c r="V457" s="29"/>
      <c r="W457" s="29"/>
      <c r="X457" s="29"/>
      <c r="Y457" s="30"/>
      <c r="Z457" s="23"/>
      <c r="AA457" s="35"/>
      <c r="AB457" s="36"/>
    </row>
    <row r="458" spans="1:28" s="20" customFormat="1" ht="19.899999999999999" customHeight="1">
      <c r="A458" s="44" t="s">
        <v>1413</v>
      </c>
      <c r="B458" s="26" t="s">
        <v>1105</v>
      </c>
      <c r="C458" s="57" t="s">
        <v>1330</v>
      </c>
      <c r="D458" s="21" t="s">
        <v>984</v>
      </c>
      <c r="E458" s="21" t="s">
        <v>31</v>
      </c>
      <c r="F458" s="22" t="s">
        <v>32</v>
      </c>
      <c r="G458" s="22" t="s">
        <v>1319</v>
      </c>
      <c r="H458" s="21" t="s">
        <v>1320</v>
      </c>
      <c r="I458" s="23" t="s">
        <v>1321</v>
      </c>
      <c r="J458" s="23" t="s">
        <v>1322</v>
      </c>
      <c r="K458" s="24" t="s">
        <v>1414</v>
      </c>
      <c r="L458" s="23" t="s">
        <v>1415</v>
      </c>
      <c r="M458" s="25" t="s">
        <v>302</v>
      </c>
      <c r="N458" s="25" t="s">
        <v>303</v>
      </c>
      <c r="O458" s="26" t="s">
        <v>1325</v>
      </c>
      <c r="P458" s="22" t="s">
        <v>73</v>
      </c>
      <c r="Q458" s="27">
        <v>6500000</v>
      </c>
      <c r="R458" s="22" t="s">
        <v>43</v>
      </c>
      <c r="S458" s="28" t="s">
        <v>499</v>
      </c>
      <c r="T458" s="29" t="s">
        <v>46</v>
      </c>
      <c r="U458" s="29"/>
      <c r="V458" s="29"/>
      <c r="W458" s="29"/>
      <c r="X458" s="29"/>
      <c r="Y458" s="30"/>
      <c r="Z458" s="23"/>
      <c r="AA458" s="35"/>
      <c r="AB458" s="36"/>
    </row>
    <row r="459" spans="1:28" s="20" customFormat="1" ht="19.899999999999999" customHeight="1">
      <c r="A459" s="44" t="s">
        <v>1416</v>
      </c>
      <c r="B459" s="26" t="s">
        <v>1105</v>
      </c>
      <c r="C459" s="57" t="s">
        <v>1330</v>
      </c>
      <c r="D459" s="21" t="s">
        <v>984</v>
      </c>
      <c r="E459" s="21" t="s">
        <v>31</v>
      </c>
      <c r="F459" s="22" t="s">
        <v>32</v>
      </c>
      <c r="G459" s="22" t="s">
        <v>1319</v>
      </c>
      <c r="H459" s="21" t="s">
        <v>1320</v>
      </c>
      <c r="I459" s="23" t="s">
        <v>1321</v>
      </c>
      <c r="J459" s="23" t="s">
        <v>1322</v>
      </c>
      <c r="K459" s="24" t="s">
        <v>1417</v>
      </c>
      <c r="L459" s="23" t="s">
        <v>1418</v>
      </c>
      <c r="M459" s="25" t="s">
        <v>302</v>
      </c>
      <c r="N459" s="25" t="s">
        <v>303</v>
      </c>
      <c r="O459" s="26" t="s">
        <v>1325</v>
      </c>
      <c r="P459" s="22" t="s">
        <v>73</v>
      </c>
      <c r="Q459" s="27">
        <v>5000000</v>
      </c>
      <c r="R459" s="22" t="s">
        <v>43</v>
      </c>
      <c r="S459" s="28" t="s">
        <v>355</v>
      </c>
      <c r="T459" s="29" t="s">
        <v>46</v>
      </c>
      <c r="U459" s="29"/>
      <c r="V459" s="29"/>
      <c r="W459" s="29"/>
      <c r="X459" s="29"/>
      <c r="Y459" s="30"/>
      <c r="Z459" s="23"/>
      <c r="AA459" s="35"/>
      <c r="AB459" s="36"/>
    </row>
    <row r="460" spans="1:28" s="20" customFormat="1" ht="19.899999999999999" customHeight="1">
      <c r="A460" s="44" t="s">
        <v>1419</v>
      </c>
      <c r="B460" s="26" t="s">
        <v>1105</v>
      </c>
      <c r="C460" s="57" t="s">
        <v>1330</v>
      </c>
      <c r="D460" s="21" t="s">
        <v>984</v>
      </c>
      <c r="E460" s="21" t="s">
        <v>31</v>
      </c>
      <c r="F460" s="22" t="s">
        <v>32</v>
      </c>
      <c r="G460" s="22" t="s">
        <v>1319</v>
      </c>
      <c r="H460" s="21" t="s">
        <v>1320</v>
      </c>
      <c r="I460" s="23" t="s">
        <v>1321</v>
      </c>
      <c r="J460" s="23" t="s">
        <v>1322</v>
      </c>
      <c r="K460" s="24" t="s">
        <v>1420</v>
      </c>
      <c r="L460" s="23" t="s">
        <v>1421</v>
      </c>
      <c r="M460" s="25" t="s">
        <v>302</v>
      </c>
      <c r="N460" s="25" t="s">
        <v>303</v>
      </c>
      <c r="O460" s="26" t="s">
        <v>1325</v>
      </c>
      <c r="P460" s="22" t="s">
        <v>73</v>
      </c>
      <c r="Q460" s="27">
        <v>5000000</v>
      </c>
      <c r="R460" s="22" t="s">
        <v>43</v>
      </c>
      <c r="S460" s="28" t="s">
        <v>608</v>
      </c>
      <c r="T460" s="29" t="s">
        <v>46</v>
      </c>
      <c r="U460" s="29"/>
      <c r="V460" s="29"/>
      <c r="W460" s="29"/>
      <c r="X460" s="29"/>
      <c r="Y460" s="30"/>
      <c r="Z460" s="23"/>
      <c r="AA460" s="35"/>
      <c r="AB460" s="36"/>
    </row>
    <row r="461" spans="1:28" s="20" customFormat="1" ht="19.899999999999999" customHeight="1">
      <c r="A461" s="44" t="s">
        <v>1422</v>
      </c>
      <c r="B461" s="26" t="s">
        <v>1105</v>
      </c>
      <c r="C461" s="57" t="s">
        <v>1330</v>
      </c>
      <c r="D461" s="21" t="s">
        <v>984</v>
      </c>
      <c r="E461" s="21" t="s">
        <v>75</v>
      </c>
      <c r="F461" s="22" t="s">
        <v>32</v>
      </c>
      <c r="G461" s="22" t="s">
        <v>1319</v>
      </c>
      <c r="H461" s="21" t="s">
        <v>1320</v>
      </c>
      <c r="I461" s="23" t="s">
        <v>1321</v>
      </c>
      <c r="J461" s="23" t="s">
        <v>1322</v>
      </c>
      <c r="K461" s="24" t="s">
        <v>1423</v>
      </c>
      <c r="L461" s="23" t="s">
        <v>1424</v>
      </c>
      <c r="M461" s="25" t="s">
        <v>302</v>
      </c>
      <c r="N461" s="25" t="s">
        <v>303</v>
      </c>
      <c r="O461" s="26" t="s">
        <v>1325</v>
      </c>
      <c r="P461" s="22" t="s">
        <v>73</v>
      </c>
      <c r="Q461" s="27">
        <v>3500000</v>
      </c>
      <c r="R461" s="22" t="s">
        <v>43</v>
      </c>
      <c r="S461" s="28" t="s">
        <v>608</v>
      </c>
      <c r="T461" s="29" t="s">
        <v>46</v>
      </c>
      <c r="U461" s="29"/>
      <c r="V461" s="29"/>
      <c r="W461" s="29"/>
      <c r="X461" s="29"/>
      <c r="Y461" s="30"/>
      <c r="Z461" s="23"/>
      <c r="AA461" s="35"/>
      <c r="AB461" s="36"/>
    </row>
    <row r="462" spans="1:28" s="20" customFormat="1" ht="19.899999999999999" customHeight="1">
      <c r="A462" s="44" t="s">
        <v>1425</v>
      </c>
      <c r="B462" s="26" t="s">
        <v>1105</v>
      </c>
      <c r="C462" s="57" t="s">
        <v>1330</v>
      </c>
      <c r="D462" s="21" t="s">
        <v>984</v>
      </c>
      <c r="E462" s="21" t="s">
        <v>75</v>
      </c>
      <c r="F462" s="22" t="s">
        <v>32</v>
      </c>
      <c r="G462" s="22" t="s">
        <v>1319</v>
      </c>
      <c r="H462" s="21" t="s">
        <v>1320</v>
      </c>
      <c r="I462" s="23" t="s">
        <v>1321</v>
      </c>
      <c r="J462" s="23" t="s">
        <v>1322</v>
      </c>
      <c r="K462" s="24" t="s">
        <v>1426</v>
      </c>
      <c r="L462" s="23" t="s">
        <v>1427</v>
      </c>
      <c r="M462" s="25" t="s">
        <v>302</v>
      </c>
      <c r="N462" s="25" t="s">
        <v>303</v>
      </c>
      <c r="O462" s="26" t="s">
        <v>1325</v>
      </c>
      <c r="P462" s="22" t="s">
        <v>73</v>
      </c>
      <c r="Q462" s="27">
        <v>85000000</v>
      </c>
      <c r="R462" s="22" t="s">
        <v>43</v>
      </c>
      <c r="S462" s="28" t="s">
        <v>608</v>
      </c>
      <c r="T462" s="29" t="s">
        <v>46</v>
      </c>
      <c r="U462" s="29"/>
      <c r="V462" s="29"/>
      <c r="W462" s="29"/>
      <c r="X462" s="29"/>
      <c r="Y462" s="30"/>
      <c r="Z462" s="23"/>
      <c r="AA462" s="35"/>
      <c r="AB462" s="36"/>
    </row>
    <row r="463" spans="1:28" s="20" customFormat="1" ht="19.899999999999999" customHeight="1">
      <c r="A463" s="44" t="s">
        <v>1428</v>
      </c>
      <c r="B463" s="26" t="s">
        <v>1105</v>
      </c>
      <c r="C463" s="57" t="s">
        <v>1330</v>
      </c>
      <c r="D463" s="21" t="s">
        <v>984</v>
      </c>
      <c r="E463" s="21" t="s">
        <v>75</v>
      </c>
      <c r="F463" s="22" t="s">
        <v>32</v>
      </c>
      <c r="G463" s="22" t="s">
        <v>1319</v>
      </c>
      <c r="H463" s="21" t="s">
        <v>1320</v>
      </c>
      <c r="I463" s="23" t="s">
        <v>1321</v>
      </c>
      <c r="J463" s="23" t="s">
        <v>1322</v>
      </c>
      <c r="K463" s="24" t="s">
        <v>1429</v>
      </c>
      <c r="L463" s="23" t="s">
        <v>1430</v>
      </c>
      <c r="M463" s="25" t="s">
        <v>302</v>
      </c>
      <c r="N463" s="25" t="s">
        <v>303</v>
      </c>
      <c r="O463" s="26" t="s">
        <v>1325</v>
      </c>
      <c r="P463" s="22" t="s">
        <v>73</v>
      </c>
      <c r="Q463" s="27">
        <v>3500000</v>
      </c>
      <c r="R463" s="22" t="s">
        <v>43</v>
      </c>
      <c r="S463" s="28" t="s">
        <v>608</v>
      </c>
      <c r="T463" s="29" t="s">
        <v>46</v>
      </c>
      <c r="U463" s="29"/>
      <c r="V463" s="29"/>
      <c r="W463" s="29"/>
      <c r="X463" s="29"/>
      <c r="Y463" s="30"/>
      <c r="Z463" s="23"/>
      <c r="AA463" s="35"/>
      <c r="AB463" s="36"/>
    </row>
    <row r="464" spans="1:28" s="20" customFormat="1" ht="19.899999999999999" customHeight="1">
      <c r="A464" s="44" t="s">
        <v>1431</v>
      </c>
      <c r="B464" s="26" t="s">
        <v>1105</v>
      </c>
      <c r="C464" s="57" t="s">
        <v>1330</v>
      </c>
      <c r="D464" s="21" t="s">
        <v>984</v>
      </c>
      <c r="E464" s="21" t="s">
        <v>89</v>
      </c>
      <c r="F464" s="22" t="s">
        <v>32</v>
      </c>
      <c r="G464" s="22" t="s">
        <v>1319</v>
      </c>
      <c r="H464" s="21" t="s">
        <v>1320</v>
      </c>
      <c r="I464" s="23" t="s">
        <v>1321</v>
      </c>
      <c r="J464" s="23" t="s">
        <v>1322</v>
      </c>
      <c r="K464" s="24" t="s">
        <v>1432</v>
      </c>
      <c r="L464" s="23" t="s">
        <v>1433</v>
      </c>
      <c r="M464" s="25" t="s">
        <v>302</v>
      </c>
      <c r="N464" s="25" t="s">
        <v>303</v>
      </c>
      <c r="O464" s="26" t="s">
        <v>1325</v>
      </c>
      <c r="P464" s="22" t="s">
        <v>73</v>
      </c>
      <c r="Q464" s="27">
        <v>4100000</v>
      </c>
      <c r="R464" s="22" t="s">
        <v>43</v>
      </c>
      <c r="S464" s="28" t="s">
        <v>499</v>
      </c>
      <c r="T464" s="29" t="s">
        <v>46</v>
      </c>
      <c r="U464" s="29"/>
      <c r="V464" s="29"/>
      <c r="W464" s="29"/>
      <c r="X464" s="29"/>
      <c r="Y464" s="30"/>
      <c r="Z464" s="23"/>
      <c r="AA464" s="35"/>
      <c r="AB464" s="36"/>
    </row>
    <row r="465" spans="1:28" s="20" customFormat="1" ht="19.899999999999999" customHeight="1">
      <c r="A465" s="44" t="s">
        <v>1434</v>
      </c>
      <c r="B465" s="26" t="s">
        <v>1105</v>
      </c>
      <c r="C465" s="57" t="s">
        <v>1330</v>
      </c>
      <c r="D465" s="21" t="s">
        <v>984</v>
      </c>
      <c r="E465" s="21" t="s">
        <v>75</v>
      </c>
      <c r="F465" s="22" t="s">
        <v>32</v>
      </c>
      <c r="G465" s="22" t="s">
        <v>1319</v>
      </c>
      <c r="H465" s="21" t="s">
        <v>1320</v>
      </c>
      <c r="I465" s="23" t="s">
        <v>1321</v>
      </c>
      <c r="J465" s="23" t="s">
        <v>1322</v>
      </c>
      <c r="K465" s="24" t="s">
        <v>1435</v>
      </c>
      <c r="L465" s="23" t="s">
        <v>1436</v>
      </c>
      <c r="M465" s="25" t="s">
        <v>302</v>
      </c>
      <c r="N465" s="25" t="s">
        <v>303</v>
      </c>
      <c r="O465" s="26" t="s">
        <v>1325</v>
      </c>
      <c r="P465" s="22" t="s">
        <v>73</v>
      </c>
      <c r="Q465" s="27">
        <v>2800000</v>
      </c>
      <c r="R465" s="22" t="s">
        <v>43</v>
      </c>
      <c r="S465" s="28" t="s">
        <v>518</v>
      </c>
      <c r="T465" s="29" t="s">
        <v>46</v>
      </c>
      <c r="U465" s="29"/>
      <c r="V465" s="29"/>
      <c r="W465" s="29"/>
      <c r="X465" s="29"/>
      <c r="Y465" s="30"/>
      <c r="Z465" s="23"/>
      <c r="AA465" s="35"/>
      <c r="AB465" s="36"/>
    </row>
    <row r="466" spans="1:28" s="20" customFormat="1" ht="19.899999999999999" customHeight="1">
      <c r="A466" s="44" t="s">
        <v>1437</v>
      </c>
      <c r="B466" s="26" t="s">
        <v>1105</v>
      </c>
      <c r="C466" s="57" t="s">
        <v>1330</v>
      </c>
      <c r="D466" s="21" t="s">
        <v>984</v>
      </c>
      <c r="E466" s="21" t="s">
        <v>89</v>
      </c>
      <c r="F466" s="22" t="s">
        <v>32</v>
      </c>
      <c r="G466" s="22" t="s">
        <v>1319</v>
      </c>
      <c r="H466" s="21" t="s">
        <v>1320</v>
      </c>
      <c r="I466" s="23" t="s">
        <v>1321</v>
      </c>
      <c r="J466" s="23" t="s">
        <v>1322</v>
      </c>
      <c r="K466" s="24" t="s">
        <v>1438</v>
      </c>
      <c r="L466" s="23" t="s">
        <v>1439</v>
      </c>
      <c r="M466" s="25" t="s">
        <v>302</v>
      </c>
      <c r="N466" s="25" t="s">
        <v>303</v>
      </c>
      <c r="O466" s="26" t="s">
        <v>1325</v>
      </c>
      <c r="P466" s="22" t="s">
        <v>73</v>
      </c>
      <c r="Q466" s="27">
        <v>3400000</v>
      </c>
      <c r="R466" s="22" t="s">
        <v>43</v>
      </c>
      <c r="S466" s="28" t="s">
        <v>499</v>
      </c>
      <c r="T466" s="29" t="s">
        <v>46</v>
      </c>
      <c r="U466" s="29"/>
      <c r="V466" s="29"/>
      <c r="W466" s="29"/>
      <c r="X466" s="29"/>
      <c r="Y466" s="30"/>
      <c r="Z466" s="23"/>
      <c r="AA466" s="35"/>
      <c r="AB466" s="36"/>
    </row>
    <row r="467" spans="1:28" s="20" customFormat="1" ht="19.899999999999999" customHeight="1">
      <c r="A467" s="44" t="s">
        <v>1440</v>
      </c>
      <c r="B467" s="26" t="s">
        <v>1105</v>
      </c>
      <c r="C467" s="57" t="s">
        <v>1330</v>
      </c>
      <c r="D467" s="21" t="s">
        <v>984</v>
      </c>
      <c r="E467" s="21" t="s">
        <v>75</v>
      </c>
      <c r="F467" s="22" t="s">
        <v>32</v>
      </c>
      <c r="G467" s="22" t="s">
        <v>1319</v>
      </c>
      <c r="H467" s="21" t="s">
        <v>1320</v>
      </c>
      <c r="I467" s="23" t="s">
        <v>1321</v>
      </c>
      <c r="J467" s="23" t="s">
        <v>1322</v>
      </c>
      <c r="K467" s="24" t="s">
        <v>1441</v>
      </c>
      <c r="L467" s="23" t="s">
        <v>1442</v>
      </c>
      <c r="M467" s="25" t="s">
        <v>302</v>
      </c>
      <c r="N467" s="25" t="s">
        <v>303</v>
      </c>
      <c r="O467" s="26" t="s">
        <v>1325</v>
      </c>
      <c r="P467" s="22" t="s">
        <v>64</v>
      </c>
      <c r="Q467" s="27">
        <v>1500000</v>
      </c>
      <c r="R467" s="22" t="s">
        <v>43</v>
      </c>
      <c r="S467" s="28" t="s">
        <v>1443</v>
      </c>
      <c r="T467" s="29" t="s">
        <v>46</v>
      </c>
      <c r="U467" s="29"/>
      <c r="V467" s="29"/>
      <c r="W467" s="29"/>
      <c r="X467" s="29"/>
      <c r="Y467" s="30"/>
      <c r="Z467" s="23"/>
      <c r="AA467" s="35"/>
      <c r="AB467" s="36"/>
    </row>
    <row r="468" spans="1:28" s="20" customFormat="1" ht="19.899999999999999" customHeight="1">
      <c r="A468" s="44" t="s">
        <v>1444</v>
      </c>
      <c r="B468" s="26" t="s">
        <v>1105</v>
      </c>
      <c r="C468" s="57" t="s">
        <v>1330</v>
      </c>
      <c r="D468" s="21" t="s">
        <v>984</v>
      </c>
      <c r="E468" s="21" t="s">
        <v>75</v>
      </c>
      <c r="F468" s="22" t="s">
        <v>32</v>
      </c>
      <c r="G468" s="22" t="s">
        <v>1319</v>
      </c>
      <c r="H468" s="21" t="s">
        <v>1320</v>
      </c>
      <c r="I468" s="23" t="s">
        <v>1321</v>
      </c>
      <c r="J468" s="23" t="s">
        <v>1322</v>
      </c>
      <c r="K468" s="24" t="s">
        <v>1445</v>
      </c>
      <c r="L468" s="23" t="s">
        <v>1446</v>
      </c>
      <c r="M468" s="25" t="s">
        <v>302</v>
      </c>
      <c r="N468" s="25" t="s">
        <v>303</v>
      </c>
      <c r="O468" s="26" t="s">
        <v>1325</v>
      </c>
      <c r="P468" s="22" t="s">
        <v>73</v>
      </c>
      <c r="Q468" s="27">
        <v>130000000</v>
      </c>
      <c r="R468" s="22" t="s">
        <v>43</v>
      </c>
      <c r="S468" s="28" t="s">
        <v>608</v>
      </c>
      <c r="T468" s="29" t="s">
        <v>46</v>
      </c>
      <c r="U468" s="29"/>
      <c r="V468" s="29"/>
      <c r="W468" s="29"/>
      <c r="X468" s="29"/>
      <c r="Y468" s="30"/>
      <c r="Z468" s="23"/>
      <c r="AA468" s="35"/>
      <c r="AB468" s="36"/>
    </row>
    <row r="469" spans="1:28" s="20" customFormat="1" ht="19.899999999999999" customHeight="1">
      <c r="A469" s="44" t="s">
        <v>1447</v>
      </c>
      <c r="B469" s="26" t="s">
        <v>1105</v>
      </c>
      <c r="C469" s="57" t="s">
        <v>1330</v>
      </c>
      <c r="D469" s="21" t="s">
        <v>984</v>
      </c>
      <c r="E469" s="21" t="s">
        <v>75</v>
      </c>
      <c r="F469" s="22" t="s">
        <v>32</v>
      </c>
      <c r="G469" s="22" t="s">
        <v>1319</v>
      </c>
      <c r="H469" s="21" t="s">
        <v>1320</v>
      </c>
      <c r="I469" s="23" t="s">
        <v>1321</v>
      </c>
      <c r="J469" s="23" t="s">
        <v>1322</v>
      </c>
      <c r="K469" s="24" t="s">
        <v>1448</v>
      </c>
      <c r="L469" s="23" t="s">
        <v>1449</v>
      </c>
      <c r="M469" s="25" t="s">
        <v>302</v>
      </c>
      <c r="N469" s="25" t="s">
        <v>303</v>
      </c>
      <c r="O469" s="26" t="s">
        <v>1325</v>
      </c>
      <c r="P469" s="22" t="s">
        <v>73</v>
      </c>
      <c r="Q469" s="27">
        <v>1600000</v>
      </c>
      <c r="R469" s="22" t="s">
        <v>43</v>
      </c>
      <c r="S469" s="28" t="s">
        <v>499</v>
      </c>
      <c r="T469" s="29" t="s">
        <v>46</v>
      </c>
      <c r="U469" s="29"/>
      <c r="V469" s="29"/>
      <c r="W469" s="29"/>
      <c r="X469" s="29"/>
      <c r="Y469" s="30"/>
      <c r="Z469" s="23"/>
      <c r="AA469" s="35"/>
      <c r="AB469" s="36"/>
    </row>
    <row r="470" spans="1:28" s="20" customFormat="1" ht="19.899999999999999" customHeight="1">
      <c r="A470" s="44" t="s">
        <v>1450</v>
      </c>
      <c r="B470" s="26" t="s">
        <v>1105</v>
      </c>
      <c r="C470" s="57" t="s">
        <v>1330</v>
      </c>
      <c r="D470" s="21" t="s">
        <v>984</v>
      </c>
      <c r="E470" s="21" t="s">
        <v>75</v>
      </c>
      <c r="F470" s="22" t="s">
        <v>32</v>
      </c>
      <c r="G470" s="22" t="s">
        <v>1319</v>
      </c>
      <c r="H470" s="21" t="s">
        <v>1320</v>
      </c>
      <c r="I470" s="23" t="s">
        <v>1321</v>
      </c>
      <c r="J470" s="23" t="s">
        <v>1322</v>
      </c>
      <c r="K470" s="24" t="s">
        <v>1451</v>
      </c>
      <c r="L470" s="23" t="s">
        <v>1452</v>
      </c>
      <c r="M470" s="25" t="s">
        <v>302</v>
      </c>
      <c r="N470" s="25" t="s">
        <v>303</v>
      </c>
      <c r="O470" s="26" t="s">
        <v>1325</v>
      </c>
      <c r="P470" s="22" t="s">
        <v>73</v>
      </c>
      <c r="Q470" s="27">
        <v>2400000</v>
      </c>
      <c r="R470" s="22" t="s">
        <v>43</v>
      </c>
      <c r="S470" s="28" t="s">
        <v>1453</v>
      </c>
      <c r="T470" s="29" t="s">
        <v>46</v>
      </c>
      <c r="U470" s="29"/>
      <c r="V470" s="29"/>
      <c r="W470" s="29"/>
      <c r="X470" s="29"/>
      <c r="Y470" s="30"/>
      <c r="Z470" s="23"/>
      <c r="AA470" s="35"/>
      <c r="AB470" s="36"/>
    </row>
    <row r="471" spans="1:28" s="20" customFormat="1" ht="19.899999999999999" customHeight="1">
      <c r="A471" s="44" t="s">
        <v>1454</v>
      </c>
      <c r="B471" s="26" t="s">
        <v>1105</v>
      </c>
      <c r="C471" s="57" t="s">
        <v>1330</v>
      </c>
      <c r="D471" s="21" t="s">
        <v>984</v>
      </c>
      <c r="E471" s="21" t="s">
        <v>75</v>
      </c>
      <c r="F471" s="22" t="s">
        <v>32</v>
      </c>
      <c r="G471" s="22" t="s">
        <v>1319</v>
      </c>
      <c r="H471" s="21" t="s">
        <v>1320</v>
      </c>
      <c r="I471" s="23" t="s">
        <v>1321</v>
      </c>
      <c r="J471" s="23" t="s">
        <v>1322</v>
      </c>
      <c r="K471" s="24" t="s">
        <v>1455</v>
      </c>
      <c r="L471" s="23" t="s">
        <v>1456</v>
      </c>
      <c r="M471" s="25" t="s">
        <v>302</v>
      </c>
      <c r="N471" s="25" t="s">
        <v>303</v>
      </c>
      <c r="O471" s="26" t="s">
        <v>1325</v>
      </c>
      <c r="P471" s="22" t="s">
        <v>73</v>
      </c>
      <c r="Q471" s="27">
        <v>1920000</v>
      </c>
      <c r="R471" s="22" t="s">
        <v>43</v>
      </c>
      <c r="S471" s="28" t="s">
        <v>1453</v>
      </c>
      <c r="T471" s="29" t="s">
        <v>46</v>
      </c>
      <c r="U471" s="29"/>
      <c r="V471" s="29"/>
      <c r="W471" s="29"/>
      <c r="X471" s="29"/>
      <c r="Y471" s="30"/>
      <c r="Z471" s="23"/>
      <c r="AA471" s="35"/>
      <c r="AB471" s="36"/>
    </row>
    <row r="472" spans="1:28" s="20" customFormat="1" ht="19.899999999999999" customHeight="1">
      <c r="A472" s="44" t="s">
        <v>1457</v>
      </c>
      <c r="B472" s="26" t="s">
        <v>1105</v>
      </c>
      <c r="C472" s="41"/>
      <c r="D472" s="21" t="s">
        <v>984</v>
      </c>
      <c r="E472" s="21" t="s">
        <v>75</v>
      </c>
      <c r="F472" s="22" t="s">
        <v>32</v>
      </c>
      <c r="G472" s="22" t="s">
        <v>1319</v>
      </c>
      <c r="H472" s="21" t="s">
        <v>1320</v>
      </c>
      <c r="I472" s="23" t="s">
        <v>1321</v>
      </c>
      <c r="J472" s="23" t="s">
        <v>1337</v>
      </c>
      <c r="K472" s="24" t="s">
        <v>1458</v>
      </c>
      <c r="L472" s="23" t="s">
        <v>1459</v>
      </c>
      <c r="M472" s="25" t="s">
        <v>302</v>
      </c>
      <c r="N472" s="25" t="s">
        <v>303</v>
      </c>
      <c r="O472" s="26" t="s">
        <v>1325</v>
      </c>
      <c r="P472" s="22" t="s">
        <v>73</v>
      </c>
      <c r="Q472" s="27">
        <v>650000</v>
      </c>
      <c r="R472" s="22" t="s">
        <v>43</v>
      </c>
      <c r="S472" s="28" t="s">
        <v>499</v>
      </c>
      <c r="T472" s="29" t="s">
        <v>46</v>
      </c>
      <c r="U472" s="29"/>
      <c r="V472" s="29"/>
      <c r="W472" s="29"/>
      <c r="X472" s="29"/>
      <c r="Y472" s="30"/>
      <c r="Z472" s="23"/>
      <c r="AA472" s="35"/>
      <c r="AB472" s="36"/>
    </row>
    <row r="473" spans="1:28" s="20" customFormat="1" ht="19.899999999999999" customHeight="1">
      <c r="A473" s="44" t="s">
        <v>1460</v>
      </c>
      <c r="B473" s="26" t="s">
        <v>1105</v>
      </c>
      <c r="C473" s="57" t="str">
        <f>A473</f>
        <v>A146</v>
      </c>
      <c r="D473" s="21" t="s">
        <v>984</v>
      </c>
      <c r="E473" s="21" t="s">
        <v>75</v>
      </c>
      <c r="F473" s="22" t="s">
        <v>32</v>
      </c>
      <c r="G473" s="22" t="s">
        <v>1319</v>
      </c>
      <c r="H473" s="21" t="s">
        <v>1320</v>
      </c>
      <c r="I473" s="23" t="s">
        <v>1321</v>
      </c>
      <c r="J473" s="23" t="s">
        <v>1322</v>
      </c>
      <c r="K473" s="24" t="s">
        <v>1461</v>
      </c>
      <c r="L473" s="23" t="s">
        <v>1462</v>
      </c>
      <c r="M473" s="25" t="s">
        <v>302</v>
      </c>
      <c r="N473" s="25" t="s">
        <v>303</v>
      </c>
      <c r="O473" s="26" t="s">
        <v>1325</v>
      </c>
      <c r="P473" s="22" t="s">
        <v>73</v>
      </c>
      <c r="Q473" s="27">
        <v>600000</v>
      </c>
      <c r="R473" s="22" t="s">
        <v>43</v>
      </c>
      <c r="S473" s="28" t="s">
        <v>499</v>
      </c>
      <c r="T473" s="29" t="s">
        <v>46</v>
      </c>
      <c r="U473" s="29"/>
      <c r="V473" s="29"/>
      <c r="W473" s="29"/>
      <c r="X473" s="29"/>
      <c r="Y473" s="30"/>
      <c r="Z473" s="23"/>
      <c r="AA473" s="35"/>
      <c r="AB473" s="36"/>
    </row>
    <row r="474" spans="1:28" s="20" customFormat="1" ht="19.899999999999999" customHeight="1">
      <c r="A474" s="44" t="s">
        <v>1463</v>
      </c>
      <c r="B474" s="26" t="s">
        <v>1105</v>
      </c>
      <c r="C474" s="41"/>
      <c r="D474" s="21" t="s">
        <v>984</v>
      </c>
      <c r="E474" s="21" t="s">
        <v>31</v>
      </c>
      <c r="F474" s="22" t="s">
        <v>32</v>
      </c>
      <c r="G474" s="22" t="s">
        <v>1319</v>
      </c>
      <c r="H474" s="21" t="s">
        <v>1320</v>
      </c>
      <c r="I474" s="23" t="s">
        <v>1321</v>
      </c>
      <c r="J474" s="23" t="s">
        <v>1337</v>
      </c>
      <c r="K474" s="24" t="s">
        <v>1464</v>
      </c>
      <c r="L474" s="23" t="s">
        <v>1465</v>
      </c>
      <c r="M474" s="25" t="s">
        <v>302</v>
      </c>
      <c r="N474" s="25" t="s">
        <v>303</v>
      </c>
      <c r="O474" s="26" t="s">
        <v>1325</v>
      </c>
      <c r="P474" s="22" t="s">
        <v>73</v>
      </c>
      <c r="Q474" s="27">
        <v>585000</v>
      </c>
      <c r="R474" s="22" t="s">
        <v>43</v>
      </c>
      <c r="S474" s="28" t="s">
        <v>499</v>
      </c>
      <c r="T474" s="29" t="s">
        <v>46</v>
      </c>
      <c r="U474" s="29"/>
      <c r="V474" s="29"/>
      <c r="W474" s="29"/>
      <c r="X474" s="29"/>
      <c r="Y474" s="30"/>
      <c r="Z474" s="23"/>
      <c r="AA474" s="35"/>
      <c r="AB474" s="36"/>
    </row>
    <row r="475" spans="1:28" s="20" customFormat="1" ht="19.899999999999999" customHeight="1">
      <c r="A475" s="44" t="s">
        <v>1466</v>
      </c>
      <c r="B475" s="26" t="s">
        <v>1105</v>
      </c>
      <c r="C475" s="57" t="s">
        <v>1460</v>
      </c>
      <c r="D475" s="21" t="s">
        <v>984</v>
      </c>
      <c r="E475" s="21" t="s">
        <v>31</v>
      </c>
      <c r="F475" s="22" t="s">
        <v>32</v>
      </c>
      <c r="G475" s="22" t="s">
        <v>1319</v>
      </c>
      <c r="H475" s="21" t="s">
        <v>1320</v>
      </c>
      <c r="I475" s="23" t="s">
        <v>1321</v>
      </c>
      <c r="J475" s="23" t="s">
        <v>1322</v>
      </c>
      <c r="K475" s="24" t="s">
        <v>1467</v>
      </c>
      <c r="L475" s="23" t="s">
        <v>1468</v>
      </c>
      <c r="M475" s="25" t="s">
        <v>302</v>
      </c>
      <c r="N475" s="25" t="s">
        <v>303</v>
      </c>
      <c r="O475" s="26" t="s">
        <v>1325</v>
      </c>
      <c r="P475" s="22" t="s">
        <v>73</v>
      </c>
      <c r="Q475" s="27">
        <v>501000</v>
      </c>
      <c r="R475" s="22" t="s">
        <v>43</v>
      </c>
      <c r="S475" s="28" t="s">
        <v>499</v>
      </c>
      <c r="T475" s="29" t="s">
        <v>46</v>
      </c>
      <c r="U475" s="29"/>
      <c r="V475" s="29"/>
      <c r="W475" s="29"/>
      <c r="X475" s="29"/>
      <c r="Y475" s="30"/>
      <c r="Z475" s="23"/>
      <c r="AA475" s="35"/>
      <c r="AB475" s="36"/>
    </row>
    <row r="476" spans="1:28" s="20" customFormat="1" ht="19.899999999999999" customHeight="1">
      <c r="A476" s="44" t="s">
        <v>1469</v>
      </c>
      <c r="B476" s="26" t="s">
        <v>1105</v>
      </c>
      <c r="C476" s="57" t="s">
        <v>1460</v>
      </c>
      <c r="D476" s="21" t="s">
        <v>984</v>
      </c>
      <c r="E476" s="21" t="s">
        <v>31</v>
      </c>
      <c r="F476" s="22" t="s">
        <v>32</v>
      </c>
      <c r="G476" s="22" t="s">
        <v>1319</v>
      </c>
      <c r="H476" s="21" t="s">
        <v>1320</v>
      </c>
      <c r="I476" s="23" t="s">
        <v>1321</v>
      </c>
      <c r="J476" s="23" t="s">
        <v>1322</v>
      </c>
      <c r="K476" s="24" t="s">
        <v>1470</v>
      </c>
      <c r="L476" s="23" t="s">
        <v>1471</v>
      </c>
      <c r="M476" s="25" t="s">
        <v>302</v>
      </c>
      <c r="N476" s="25" t="s">
        <v>303</v>
      </c>
      <c r="O476" s="26" t="s">
        <v>1325</v>
      </c>
      <c r="P476" s="22" t="s">
        <v>73</v>
      </c>
      <c r="Q476" s="27">
        <v>400000</v>
      </c>
      <c r="R476" s="22" t="s">
        <v>43</v>
      </c>
      <c r="S476" s="28" t="s">
        <v>499</v>
      </c>
      <c r="T476" s="29" t="s">
        <v>46</v>
      </c>
      <c r="U476" s="29"/>
      <c r="V476" s="29"/>
      <c r="W476" s="29"/>
      <c r="X476" s="29"/>
      <c r="Y476" s="30"/>
      <c r="Z476" s="23"/>
      <c r="AA476" s="35"/>
      <c r="AB476" s="36"/>
    </row>
    <row r="477" spans="1:28" s="20" customFormat="1" ht="19.899999999999999" customHeight="1">
      <c r="A477" s="44" t="s">
        <v>1472</v>
      </c>
      <c r="B477" s="26" t="s">
        <v>1105</v>
      </c>
      <c r="C477" s="57" t="s">
        <v>1460</v>
      </c>
      <c r="D477" s="21" t="s">
        <v>984</v>
      </c>
      <c r="E477" s="21" t="s">
        <v>31</v>
      </c>
      <c r="F477" s="22" t="s">
        <v>32</v>
      </c>
      <c r="G477" s="22" t="s">
        <v>1319</v>
      </c>
      <c r="H477" s="21" t="s">
        <v>1320</v>
      </c>
      <c r="I477" s="23" t="s">
        <v>1321</v>
      </c>
      <c r="J477" s="23" t="s">
        <v>1322</v>
      </c>
      <c r="K477" s="24" t="s">
        <v>1473</v>
      </c>
      <c r="L477" s="23" t="s">
        <v>1474</v>
      </c>
      <c r="M477" s="25" t="s">
        <v>302</v>
      </c>
      <c r="N477" s="25" t="s">
        <v>303</v>
      </c>
      <c r="O477" s="26" t="s">
        <v>1325</v>
      </c>
      <c r="P477" s="22" t="s">
        <v>73</v>
      </c>
      <c r="Q477" s="27">
        <v>400000</v>
      </c>
      <c r="R477" s="22" t="s">
        <v>43</v>
      </c>
      <c r="S477" s="28" t="s">
        <v>499</v>
      </c>
      <c r="T477" s="29" t="s">
        <v>46</v>
      </c>
      <c r="U477" s="29"/>
      <c r="V477" s="29"/>
      <c r="W477" s="29"/>
      <c r="X477" s="29"/>
      <c r="Y477" s="30"/>
      <c r="Z477" s="23"/>
      <c r="AA477" s="35"/>
      <c r="AB477" s="36"/>
    </row>
    <row r="478" spans="1:28" s="20" customFormat="1" ht="19.899999999999999" customHeight="1">
      <c r="A478" s="44" t="s">
        <v>1475</v>
      </c>
      <c r="B478" s="26" t="s">
        <v>1105</v>
      </c>
      <c r="C478" s="57" t="s">
        <v>1460</v>
      </c>
      <c r="D478" s="21" t="s">
        <v>984</v>
      </c>
      <c r="E478" s="21" t="s">
        <v>75</v>
      </c>
      <c r="F478" s="22" t="s">
        <v>32</v>
      </c>
      <c r="G478" s="22" t="s">
        <v>1319</v>
      </c>
      <c r="H478" s="21" t="s">
        <v>1320</v>
      </c>
      <c r="I478" s="23" t="s">
        <v>1321</v>
      </c>
      <c r="J478" s="23" t="s">
        <v>1322</v>
      </c>
      <c r="K478" s="24" t="s">
        <v>1476</v>
      </c>
      <c r="L478" s="23" t="s">
        <v>1477</v>
      </c>
      <c r="M478" s="25" t="s">
        <v>302</v>
      </c>
      <c r="N478" s="25" t="s">
        <v>303</v>
      </c>
      <c r="O478" s="26" t="s">
        <v>1325</v>
      </c>
      <c r="P478" s="22" t="s">
        <v>73</v>
      </c>
      <c r="Q478" s="27">
        <v>320000</v>
      </c>
      <c r="R478" s="22" t="s">
        <v>43</v>
      </c>
      <c r="S478" s="28" t="s">
        <v>608</v>
      </c>
      <c r="T478" s="29" t="s">
        <v>46</v>
      </c>
      <c r="U478" s="29"/>
      <c r="V478" s="29"/>
      <c r="W478" s="29"/>
      <c r="X478" s="29"/>
      <c r="Y478" s="30"/>
      <c r="Z478" s="23"/>
      <c r="AA478" s="35"/>
      <c r="AB478" s="36"/>
    </row>
    <row r="479" spans="1:28" s="20" customFormat="1" ht="19.899999999999999" customHeight="1">
      <c r="A479" s="44" t="s">
        <v>1478</v>
      </c>
      <c r="B479" s="26" t="s">
        <v>1105</v>
      </c>
      <c r="C479" s="57" t="s">
        <v>1460</v>
      </c>
      <c r="D479" s="21" t="s">
        <v>984</v>
      </c>
      <c r="E479" s="21" t="s">
        <v>75</v>
      </c>
      <c r="F479" s="22" t="s">
        <v>32</v>
      </c>
      <c r="G479" s="22" t="s">
        <v>1319</v>
      </c>
      <c r="H479" s="21" t="s">
        <v>1320</v>
      </c>
      <c r="I479" s="23" t="s">
        <v>1321</v>
      </c>
      <c r="J479" s="23" t="s">
        <v>1322</v>
      </c>
      <c r="K479" s="24" t="s">
        <v>1479</v>
      </c>
      <c r="L479" s="23" t="s">
        <v>1477</v>
      </c>
      <c r="M479" s="25" t="s">
        <v>302</v>
      </c>
      <c r="N479" s="25" t="s">
        <v>303</v>
      </c>
      <c r="O479" s="26" t="s">
        <v>1325</v>
      </c>
      <c r="P479" s="22" t="s">
        <v>73</v>
      </c>
      <c r="Q479" s="27">
        <v>14000000</v>
      </c>
      <c r="R479" s="22" t="s">
        <v>43</v>
      </c>
      <c r="S479" s="28" t="s">
        <v>608</v>
      </c>
      <c r="T479" s="29" t="s">
        <v>46</v>
      </c>
      <c r="U479" s="29"/>
      <c r="V479" s="29"/>
      <c r="W479" s="29"/>
      <c r="X479" s="29"/>
      <c r="Y479" s="30"/>
      <c r="Z479" s="23"/>
      <c r="AA479" s="35"/>
      <c r="AB479" s="36"/>
    </row>
    <row r="480" spans="1:28" s="20" customFormat="1" ht="19.899999999999999" customHeight="1">
      <c r="A480" s="44" t="s">
        <v>1480</v>
      </c>
      <c r="B480" s="26" t="s">
        <v>1105</v>
      </c>
      <c r="C480" s="57" t="s">
        <v>1460</v>
      </c>
      <c r="D480" s="21" t="s">
        <v>984</v>
      </c>
      <c r="E480" s="21" t="s">
        <v>75</v>
      </c>
      <c r="F480" s="22" t="s">
        <v>32</v>
      </c>
      <c r="G480" s="22" t="s">
        <v>1319</v>
      </c>
      <c r="H480" s="21" t="s">
        <v>1320</v>
      </c>
      <c r="I480" s="23" t="s">
        <v>1321</v>
      </c>
      <c r="J480" s="23" t="s">
        <v>1322</v>
      </c>
      <c r="K480" s="24" t="s">
        <v>1481</v>
      </c>
      <c r="L480" s="23" t="s">
        <v>1482</v>
      </c>
      <c r="M480" s="25" t="s">
        <v>302</v>
      </c>
      <c r="N480" s="25" t="s">
        <v>303</v>
      </c>
      <c r="O480" s="26" t="s">
        <v>1325</v>
      </c>
      <c r="P480" s="22" t="s">
        <v>73</v>
      </c>
      <c r="Q480" s="27">
        <v>8000000</v>
      </c>
      <c r="R480" s="22" t="s">
        <v>43</v>
      </c>
      <c r="S480" s="28" t="s">
        <v>608</v>
      </c>
      <c r="T480" s="29" t="s">
        <v>46</v>
      </c>
      <c r="U480" s="29"/>
      <c r="V480" s="29"/>
      <c r="W480" s="29"/>
      <c r="X480" s="29"/>
      <c r="Y480" s="30"/>
      <c r="Z480" s="23"/>
      <c r="AA480" s="35"/>
      <c r="AB480" s="36"/>
    </row>
    <row r="481" spans="1:28" s="20" customFormat="1" ht="19.899999999999999" customHeight="1">
      <c r="A481" s="44" t="s">
        <v>1483</v>
      </c>
      <c r="B481" s="26" t="s">
        <v>1105</v>
      </c>
      <c r="C481" s="57" t="s">
        <v>1460</v>
      </c>
      <c r="D481" s="21" t="s">
        <v>984</v>
      </c>
      <c r="E481" s="21" t="s">
        <v>75</v>
      </c>
      <c r="F481" s="22" t="s">
        <v>32</v>
      </c>
      <c r="G481" s="22" t="s">
        <v>1319</v>
      </c>
      <c r="H481" s="21" t="s">
        <v>1320</v>
      </c>
      <c r="I481" s="23" t="s">
        <v>1321</v>
      </c>
      <c r="J481" s="23" t="s">
        <v>1322</v>
      </c>
      <c r="K481" s="24" t="s">
        <v>1484</v>
      </c>
      <c r="L481" s="23" t="s">
        <v>1482</v>
      </c>
      <c r="M481" s="25" t="s">
        <v>302</v>
      </c>
      <c r="N481" s="25" t="s">
        <v>303</v>
      </c>
      <c r="O481" s="26" t="s">
        <v>1325</v>
      </c>
      <c r="P481" s="22" t="s">
        <v>73</v>
      </c>
      <c r="Q481" s="27">
        <v>255000000</v>
      </c>
      <c r="R481" s="22" t="s">
        <v>43</v>
      </c>
      <c r="S481" s="28" t="s">
        <v>355</v>
      </c>
      <c r="T481" s="29" t="s">
        <v>46</v>
      </c>
      <c r="U481" s="29"/>
      <c r="V481" s="29"/>
      <c r="W481" s="29"/>
      <c r="X481" s="29"/>
      <c r="Y481" s="30"/>
      <c r="Z481" s="23"/>
      <c r="AA481" s="35"/>
      <c r="AB481" s="36"/>
    </row>
    <row r="482" spans="1:28" s="20" customFormat="1" ht="19.899999999999999" customHeight="1">
      <c r="A482" s="44" t="s">
        <v>1485</v>
      </c>
      <c r="B482" s="26" t="s">
        <v>1105</v>
      </c>
      <c r="C482" s="41"/>
      <c r="D482" s="21" t="s">
        <v>984</v>
      </c>
      <c r="E482" s="21" t="s">
        <v>31</v>
      </c>
      <c r="F482" s="22" t="s">
        <v>32</v>
      </c>
      <c r="G482" s="22" t="s">
        <v>1319</v>
      </c>
      <c r="H482" s="21" t="s">
        <v>1320</v>
      </c>
      <c r="I482" s="23" t="s">
        <v>1321</v>
      </c>
      <c r="J482" s="23" t="s">
        <v>1486</v>
      </c>
      <c r="K482" s="24" t="s">
        <v>1487</v>
      </c>
      <c r="L482" s="23" t="s">
        <v>1488</v>
      </c>
      <c r="M482" s="25" t="s">
        <v>54</v>
      </c>
      <c r="N482" s="25" t="s">
        <v>303</v>
      </c>
      <c r="O482" s="26" t="s">
        <v>1489</v>
      </c>
      <c r="P482" s="22" t="s">
        <v>73</v>
      </c>
      <c r="Q482" s="27">
        <v>300000</v>
      </c>
      <c r="R482" s="22" t="s">
        <v>43</v>
      </c>
      <c r="S482" s="28" t="s">
        <v>608</v>
      </c>
      <c r="T482" s="29" t="s">
        <v>46</v>
      </c>
      <c r="U482" s="29"/>
      <c r="V482" s="29"/>
      <c r="W482" s="29"/>
      <c r="X482" s="29"/>
      <c r="Y482" s="30"/>
      <c r="Z482" s="23"/>
      <c r="AA482" s="35"/>
      <c r="AB482" s="36"/>
    </row>
    <row r="483" spans="1:28" s="20" customFormat="1" ht="19.899999999999999" customHeight="1">
      <c r="A483" s="44" t="s">
        <v>1490</v>
      </c>
      <c r="B483" s="26" t="s">
        <v>1105</v>
      </c>
      <c r="C483" s="41"/>
      <c r="D483" s="21" t="s">
        <v>984</v>
      </c>
      <c r="E483" s="21" t="s">
        <v>89</v>
      </c>
      <c r="F483" s="22" t="s">
        <v>32</v>
      </c>
      <c r="G483" s="22" t="s">
        <v>1319</v>
      </c>
      <c r="H483" s="21" t="s">
        <v>1320</v>
      </c>
      <c r="I483" s="23" t="s">
        <v>1321</v>
      </c>
      <c r="J483" s="23" t="s">
        <v>1486</v>
      </c>
      <c r="K483" s="24" t="s">
        <v>1491</v>
      </c>
      <c r="L483" s="23" t="s">
        <v>1492</v>
      </c>
      <c r="M483" s="25" t="s">
        <v>54</v>
      </c>
      <c r="N483" s="25" t="s">
        <v>303</v>
      </c>
      <c r="O483" s="26" t="s">
        <v>1493</v>
      </c>
      <c r="P483" s="22" t="s">
        <v>73</v>
      </c>
      <c r="Q483" s="27">
        <v>1800000</v>
      </c>
      <c r="R483" s="22" t="s">
        <v>43</v>
      </c>
      <c r="S483" s="28" t="s">
        <v>499</v>
      </c>
      <c r="T483" s="29" t="s">
        <v>46</v>
      </c>
      <c r="U483" s="29"/>
      <c r="V483" s="29"/>
      <c r="W483" s="29"/>
      <c r="X483" s="29"/>
      <c r="Y483" s="30"/>
      <c r="Z483" s="23"/>
      <c r="AA483" s="35"/>
      <c r="AB483" s="36"/>
    </row>
    <row r="484" spans="1:28" s="20" customFormat="1" ht="19.899999999999999" customHeight="1">
      <c r="A484" s="44" t="s">
        <v>1494</v>
      </c>
      <c r="B484" s="26" t="s">
        <v>1105</v>
      </c>
      <c r="C484" s="41"/>
      <c r="D484" s="21" t="s">
        <v>984</v>
      </c>
      <c r="E484" s="21" t="s">
        <v>89</v>
      </c>
      <c r="F484" s="22" t="s">
        <v>32</v>
      </c>
      <c r="G484" s="22" t="s">
        <v>1319</v>
      </c>
      <c r="H484" s="21" t="s">
        <v>1320</v>
      </c>
      <c r="I484" s="23" t="s">
        <v>1321</v>
      </c>
      <c r="J484" s="23" t="s">
        <v>1486</v>
      </c>
      <c r="K484" s="24" t="s">
        <v>1495</v>
      </c>
      <c r="L484" s="23" t="s">
        <v>1496</v>
      </c>
      <c r="M484" s="25" t="s">
        <v>424</v>
      </c>
      <c r="N484" s="25" t="s">
        <v>971</v>
      </c>
      <c r="O484" s="26" t="s">
        <v>1497</v>
      </c>
      <c r="P484" s="22" t="s">
        <v>73</v>
      </c>
      <c r="Q484" s="27">
        <v>1233000</v>
      </c>
      <c r="R484" s="22" t="s">
        <v>43</v>
      </c>
      <c r="S484" s="28" t="s">
        <v>499</v>
      </c>
      <c r="T484" s="29" t="s">
        <v>46</v>
      </c>
      <c r="U484" s="29"/>
      <c r="V484" s="29"/>
      <c r="W484" s="29"/>
      <c r="X484" s="29"/>
      <c r="Y484" s="30"/>
      <c r="Z484" s="23"/>
      <c r="AA484" s="35"/>
      <c r="AB484" s="36"/>
    </row>
    <row r="485" spans="1:28" s="20" customFormat="1" ht="19.899999999999999" customHeight="1">
      <c r="A485" s="44" t="s">
        <v>1498</v>
      </c>
      <c r="B485" s="26" t="s">
        <v>1105</v>
      </c>
      <c r="C485" s="41"/>
      <c r="D485" s="21" t="s">
        <v>984</v>
      </c>
      <c r="E485" s="21" t="s">
        <v>89</v>
      </c>
      <c r="F485" s="22" t="s">
        <v>32</v>
      </c>
      <c r="G485" s="22" t="s">
        <v>1319</v>
      </c>
      <c r="H485" s="21" t="s">
        <v>1320</v>
      </c>
      <c r="I485" s="23" t="s">
        <v>1321</v>
      </c>
      <c r="J485" s="23" t="s">
        <v>1486</v>
      </c>
      <c r="K485" s="24" t="s">
        <v>1499</v>
      </c>
      <c r="L485" s="23" t="s">
        <v>1500</v>
      </c>
      <c r="M485" s="25" t="s">
        <v>424</v>
      </c>
      <c r="N485" s="25" t="s">
        <v>971</v>
      </c>
      <c r="O485" s="26" t="s">
        <v>1497</v>
      </c>
      <c r="P485" s="22" t="s">
        <v>73</v>
      </c>
      <c r="Q485" s="27">
        <v>900000</v>
      </c>
      <c r="R485" s="22" t="s">
        <v>43</v>
      </c>
      <c r="S485" s="28" t="s">
        <v>608</v>
      </c>
      <c r="T485" s="29" t="s">
        <v>46</v>
      </c>
      <c r="U485" s="29"/>
      <c r="V485" s="29"/>
      <c r="W485" s="29"/>
      <c r="X485" s="29"/>
      <c r="Y485" s="30"/>
      <c r="Z485" s="23"/>
      <c r="AA485" s="35"/>
      <c r="AB485" s="36"/>
    </row>
    <row r="486" spans="1:28" s="20" customFormat="1" ht="19.899999999999999" customHeight="1">
      <c r="A486" s="44" t="s">
        <v>1501</v>
      </c>
      <c r="B486" s="26" t="s">
        <v>1105</v>
      </c>
      <c r="C486" s="41"/>
      <c r="D486" s="21" t="s">
        <v>984</v>
      </c>
      <c r="E486" s="21" t="s">
        <v>89</v>
      </c>
      <c r="F486" s="22" t="s">
        <v>32</v>
      </c>
      <c r="G486" s="22" t="s">
        <v>1319</v>
      </c>
      <c r="H486" s="21" t="s">
        <v>1320</v>
      </c>
      <c r="I486" s="23" t="s">
        <v>1321</v>
      </c>
      <c r="J486" s="23" t="s">
        <v>1486</v>
      </c>
      <c r="K486" s="24" t="s">
        <v>1502</v>
      </c>
      <c r="L486" s="23" t="s">
        <v>1496</v>
      </c>
      <c r="M486" s="25" t="s">
        <v>424</v>
      </c>
      <c r="N486" s="25" t="s">
        <v>505</v>
      </c>
      <c r="O486" s="26" t="s">
        <v>1503</v>
      </c>
      <c r="P486" s="22" t="s">
        <v>73</v>
      </c>
      <c r="Q486" s="27">
        <v>1233000</v>
      </c>
      <c r="R486" s="22" t="s">
        <v>43</v>
      </c>
      <c r="S486" s="28" t="s">
        <v>499</v>
      </c>
      <c r="T486" s="29" t="s">
        <v>46</v>
      </c>
      <c r="U486" s="29"/>
      <c r="V486" s="29"/>
      <c r="W486" s="29"/>
      <c r="X486" s="29"/>
      <c r="Y486" s="30"/>
      <c r="Z486" s="23"/>
      <c r="AA486" s="35"/>
      <c r="AB486" s="36"/>
    </row>
    <row r="487" spans="1:28" s="20" customFormat="1" ht="19.899999999999999" customHeight="1">
      <c r="A487" s="44" t="s">
        <v>1504</v>
      </c>
      <c r="B487" s="26" t="s">
        <v>1105</v>
      </c>
      <c r="C487" s="41"/>
      <c r="D487" s="21" t="s">
        <v>984</v>
      </c>
      <c r="E487" s="21" t="s">
        <v>89</v>
      </c>
      <c r="F487" s="22" t="s">
        <v>32</v>
      </c>
      <c r="G487" s="22" t="s">
        <v>1319</v>
      </c>
      <c r="H487" s="21" t="s">
        <v>1320</v>
      </c>
      <c r="I487" s="23" t="s">
        <v>1321</v>
      </c>
      <c r="J487" s="23" t="s">
        <v>1486</v>
      </c>
      <c r="K487" s="24" t="s">
        <v>1505</v>
      </c>
      <c r="L487" s="23" t="s">
        <v>1506</v>
      </c>
      <c r="M487" s="25" t="s">
        <v>302</v>
      </c>
      <c r="N487" s="25" t="s">
        <v>303</v>
      </c>
      <c r="O487" s="26" t="s">
        <v>302</v>
      </c>
      <c r="P487" s="22" t="s">
        <v>73</v>
      </c>
      <c r="Q487" s="27">
        <v>15000000</v>
      </c>
      <c r="R487" s="22" t="s">
        <v>43</v>
      </c>
      <c r="S487" s="28" t="s">
        <v>608</v>
      </c>
      <c r="T487" s="29" t="s">
        <v>46</v>
      </c>
      <c r="U487" s="29"/>
      <c r="V487" s="29"/>
      <c r="W487" s="29"/>
      <c r="X487" s="29"/>
      <c r="Y487" s="30"/>
      <c r="Z487" s="23"/>
      <c r="AA487" s="35"/>
      <c r="AB487" s="36"/>
    </row>
    <row r="488" spans="1:28" s="20" customFormat="1" ht="19.899999999999999" customHeight="1">
      <c r="A488" s="44" t="s">
        <v>1507</v>
      </c>
      <c r="B488" s="26" t="s">
        <v>1105</v>
      </c>
      <c r="C488" s="41"/>
      <c r="D488" s="21" t="s">
        <v>984</v>
      </c>
      <c r="E488" s="21" t="s">
        <v>89</v>
      </c>
      <c r="F488" s="22" t="s">
        <v>32</v>
      </c>
      <c r="G488" s="22" t="s">
        <v>1319</v>
      </c>
      <c r="H488" s="21" t="s">
        <v>1320</v>
      </c>
      <c r="I488" s="23" t="s">
        <v>1321</v>
      </c>
      <c r="J488" s="23" t="s">
        <v>1486</v>
      </c>
      <c r="K488" s="24" t="s">
        <v>1508</v>
      </c>
      <c r="L488" s="23" t="s">
        <v>1509</v>
      </c>
      <c r="M488" s="25" t="s">
        <v>82</v>
      </c>
      <c r="N488" s="25" t="s">
        <v>83</v>
      </c>
      <c r="O488" s="26" t="s">
        <v>1510</v>
      </c>
      <c r="P488" s="22" t="s">
        <v>73</v>
      </c>
      <c r="Q488" s="27">
        <v>4000000</v>
      </c>
      <c r="R488" s="22" t="s">
        <v>43</v>
      </c>
      <c r="S488" s="28" t="s">
        <v>499</v>
      </c>
      <c r="T488" s="29" t="s">
        <v>46</v>
      </c>
      <c r="U488" s="29"/>
      <c r="V488" s="29"/>
      <c r="W488" s="29"/>
      <c r="X488" s="29"/>
      <c r="Y488" s="30"/>
      <c r="Z488" s="23"/>
      <c r="AA488" s="35"/>
      <c r="AB488" s="36"/>
    </row>
    <row r="489" spans="1:28" s="20" customFormat="1" ht="19.899999999999999" customHeight="1">
      <c r="A489" s="44" t="s">
        <v>1511</v>
      </c>
      <c r="B489" s="26" t="s">
        <v>1105</v>
      </c>
      <c r="C489" s="41"/>
      <c r="D489" s="21" t="s">
        <v>984</v>
      </c>
      <c r="E489" s="21" t="s">
        <v>89</v>
      </c>
      <c r="F489" s="22" t="s">
        <v>32</v>
      </c>
      <c r="G489" s="22" t="s">
        <v>1319</v>
      </c>
      <c r="H489" s="21" t="s">
        <v>1320</v>
      </c>
      <c r="I489" s="23" t="s">
        <v>1321</v>
      </c>
      <c r="J489" s="23" t="s">
        <v>1486</v>
      </c>
      <c r="K489" s="24" t="s">
        <v>1512</v>
      </c>
      <c r="L489" s="23" t="s">
        <v>1513</v>
      </c>
      <c r="M489" s="25" t="s">
        <v>82</v>
      </c>
      <c r="N489" s="25" t="s">
        <v>83</v>
      </c>
      <c r="O489" s="26" t="s">
        <v>1510</v>
      </c>
      <c r="P489" s="22" t="s">
        <v>42</v>
      </c>
      <c r="Q489" s="27">
        <v>430020</v>
      </c>
      <c r="R489" s="22" t="s">
        <v>43</v>
      </c>
      <c r="S489" s="28" t="s">
        <v>608</v>
      </c>
      <c r="T489" s="29" t="s">
        <v>46</v>
      </c>
      <c r="U489" s="29"/>
      <c r="V489" s="29"/>
      <c r="W489" s="29"/>
      <c r="X489" s="29"/>
      <c r="Y489" s="30"/>
      <c r="Z489" s="23"/>
      <c r="AA489" s="35"/>
      <c r="AB489" s="36"/>
    </row>
    <row r="490" spans="1:28" s="20" customFormat="1" ht="19.899999999999999" customHeight="1">
      <c r="A490" s="44" t="s">
        <v>1514</v>
      </c>
      <c r="B490" s="26" t="s">
        <v>1105</v>
      </c>
      <c r="C490" s="41"/>
      <c r="D490" s="21" t="s">
        <v>984</v>
      </c>
      <c r="E490" s="21" t="s">
        <v>89</v>
      </c>
      <c r="F490" s="22" t="s">
        <v>32</v>
      </c>
      <c r="G490" s="22" t="s">
        <v>1319</v>
      </c>
      <c r="H490" s="21" t="s">
        <v>1320</v>
      </c>
      <c r="I490" s="23" t="s">
        <v>1321</v>
      </c>
      <c r="J490" s="23" t="s">
        <v>1486</v>
      </c>
      <c r="K490" s="24" t="s">
        <v>1515</v>
      </c>
      <c r="L490" s="23" t="s">
        <v>1516</v>
      </c>
      <c r="M490" s="25" t="s">
        <v>302</v>
      </c>
      <c r="N490" s="25" t="s">
        <v>303</v>
      </c>
      <c r="O490" s="26" t="s">
        <v>302</v>
      </c>
      <c r="P490" s="22" t="s">
        <v>73</v>
      </c>
      <c r="Q490" s="27">
        <v>500000</v>
      </c>
      <c r="R490" s="22" t="s">
        <v>43</v>
      </c>
      <c r="S490" s="28" t="s">
        <v>608</v>
      </c>
      <c r="T490" s="29" t="s">
        <v>46</v>
      </c>
      <c r="U490" s="29"/>
      <c r="V490" s="29"/>
      <c r="W490" s="29"/>
      <c r="X490" s="29"/>
      <c r="Y490" s="30"/>
      <c r="Z490" s="23"/>
      <c r="AA490" s="35"/>
      <c r="AB490" s="36"/>
    </row>
    <row r="491" spans="1:28" s="20" customFormat="1" ht="19.899999999999999" customHeight="1">
      <c r="A491" s="44" t="s">
        <v>1517</v>
      </c>
      <c r="B491" s="26" t="s">
        <v>1105</v>
      </c>
      <c r="C491" s="41"/>
      <c r="D491" s="21" t="s">
        <v>984</v>
      </c>
      <c r="E491" s="21" t="s">
        <v>89</v>
      </c>
      <c r="F491" s="22" t="s">
        <v>32</v>
      </c>
      <c r="G491" s="22" t="s">
        <v>1319</v>
      </c>
      <c r="H491" s="21" t="s">
        <v>1320</v>
      </c>
      <c r="I491" s="23" t="s">
        <v>1321</v>
      </c>
      <c r="J491" s="23" t="s">
        <v>1486</v>
      </c>
      <c r="K491" s="24" t="s">
        <v>1518</v>
      </c>
      <c r="L491" s="23" t="s">
        <v>1519</v>
      </c>
      <c r="M491" s="25" t="s">
        <v>82</v>
      </c>
      <c r="N491" s="25" t="s">
        <v>83</v>
      </c>
      <c r="O491" s="26" t="s">
        <v>1510</v>
      </c>
      <c r="P491" s="22" t="s">
        <v>73</v>
      </c>
      <c r="Q491" s="27">
        <v>2800000</v>
      </c>
      <c r="R491" s="22" t="s">
        <v>43</v>
      </c>
      <c r="S491" s="28" t="s">
        <v>608</v>
      </c>
      <c r="T491" s="29" t="s">
        <v>46</v>
      </c>
      <c r="U491" s="29"/>
      <c r="V491" s="29"/>
      <c r="W491" s="29"/>
      <c r="X491" s="29"/>
      <c r="Y491" s="30"/>
      <c r="Z491" s="23"/>
      <c r="AA491" s="35"/>
      <c r="AB491" s="36"/>
    </row>
    <row r="492" spans="1:28" s="20" customFormat="1" ht="19.899999999999999" customHeight="1">
      <c r="A492" s="44" t="s">
        <v>1520</v>
      </c>
      <c r="B492" s="26" t="s">
        <v>1105</v>
      </c>
      <c r="C492" s="41"/>
      <c r="D492" s="21" t="s">
        <v>984</v>
      </c>
      <c r="E492" s="21" t="s">
        <v>89</v>
      </c>
      <c r="F492" s="22" t="s">
        <v>32</v>
      </c>
      <c r="G492" s="22" t="s">
        <v>1319</v>
      </c>
      <c r="H492" s="21" t="s">
        <v>1320</v>
      </c>
      <c r="I492" s="23" t="s">
        <v>1321</v>
      </c>
      <c r="J492" s="23" t="s">
        <v>1486</v>
      </c>
      <c r="K492" s="24" t="s">
        <v>1521</v>
      </c>
      <c r="L492" s="23" t="s">
        <v>1522</v>
      </c>
      <c r="M492" s="25" t="s">
        <v>82</v>
      </c>
      <c r="N492" s="25" t="s">
        <v>83</v>
      </c>
      <c r="O492" s="26" t="s">
        <v>1523</v>
      </c>
      <c r="P492" s="22" t="s">
        <v>73</v>
      </c>
      <c r="Q492" s="27">
        <v>400000</v>
      </c>
      <c r="R492" s="22" t="s">
        <v>43</v>
      </c>
      <c r="S492" s="28" t="s">
        <v>608</v>
      </c>
      <c r="T492" s="29" t="s">
        <v>46</v>
      </c>
      <c r="U492" s="29"/>
      <c r="V492" s="29"/>
      <c r="W492" s="29"/>
      <c r="X492" s="29"/>
      <c r="Y492" s="30"/>
      <c r="Z492" s="23"/>
      <c r="AA492" s="35"/>
      <c r="AB492" s="36"/>
    </row>
    <row r="493" spans="1:28" s="20" customFormat="1" ht="19.899999999999999" customHeight="1">
      <c r="A493" s="44" t="s">
        <v>1524</v>
      </c>
      <c r="B493" s="26" t="s">
        <v>1105</v>
      </c>
      <c r="C493" s="41"/>
      <c r="D493" s="21" t="s">
        <v>984</v>
      </c>
      <c r="E493" s="21" t="s">
        <v>89</v>
      </c>
      <c r="F493" s="22" t="s">
        <v>32</v>
      </c>
      <c r="G493" s="22" t="s">
        <v>1319</v>
      </c>
      <c r="H493" s="21" t="s">
        <v>1320</v>
      </c>
      <c r="I493" s="23" t="s">
        <v>1321</v>
      </c>
      <c r="J493" s="23" t="s">
        <v>1486</v>
      </c>
      <c r="K493" s="24" t="s">
        <v>1525</v>
      </c>
      <c r="L493" s="23"/>
      <c r="M493" s="25" t="s">
        <v>82</v>
      </c>
      <c r="N493" s="25" t="s">
        <v>316</v>
      </c>
      <c r="O493" s="26" t="s">
        <v>1526</v>
      </c>
      <c r="P493" s="22" t="s">
        <v>73</v>
      </c>
      <c r="Q493" s="27">
        <v>15000000</v>
      </c>
      <c r="R493" s="22" t="s">
        <v>43</v>
      </c>
      <c r="S493" s="28" t="s">
        <v>355</v>
      </c>
      <c r="T493" s="29" t="s">
        <v>46</v>
      </c>
      <c r="U493" s="29"/>
      <c r="V493" s="29"/>
      <c r="W493" s="29"/>
      <c r="X493" s="29"/>
      <c r="Y493" s="30"/>
      <c r="Z493" s="23"/>
      <c r="AA493" s="35"/>
      <c r="AB493" s="36"/>
    </row>
    <row r="494" spans="1:28" s="20" customFormat="1" ht="19.899999999999999" customHeight="1">
      <c r="A494" s="44" t="s">
        <v>1527</v>
      </c>
      <c r="B494" s="26" t="s">
        <v>1105</v>
      </c>
      <c r="C494" s="41"/>
      <c r="D494" s="21" t="s">
        <v>984</v>
      </c>
      <c r="E494" s="21" t="s">
        <v>89</v>
      </c>
      <c r="F494" s="22" t="s">
        <v>32</v>
      </c>
      <c r="G494" s="22" t="s">
        <v>1319</v>
      </c>
      <c r="H494" s="21" t="s">
        <v>1320</v>
      </c>
      <c r="I494" s="23" t="s">
        <v>1321</v>
      </c>
      <c r="J494" s="23" t="s">
        <v>1486</v>
      </c>
      <c r="K494" s="24" t="s">
        <v>1528</v>
      </c>
      <c r="L494" s="23" t="s">
        <v>1529</v>
      </c>
      <c r="M494" s="25" t="s">
        <v>82</v>
      </c>
      <c r="N494" s="25" t="s">
        <v>316</v>
      </c>
      <c r="O494" s="26" t="s">
        <v>1526</v>
      </c>
      <c r="P494" s="22" t="s">
        <v>73</v>
      </c>
      <c r="Q494" s="27">
        <v>1460000</v>
      </c>
      <c r="R494" s="22" t="s">
        <v>43</v>
      </c>
      <c r="S494" s="28" t="s">
        <v>608</v>
      </c>
      <c r="T494" s="29" t="s">
        <v>46</v>
      </c>
      <c r="U494" s="29"/>
      <c r="V494" s="29"/>
      <c r="W494" s="29"/>
      <c r="X494" s="29"/>
      <c r="Y494" s="30"/>
      <c r="Z494" s="23"/>
      <c r="AA494" s="35"/>
      <c r="AB494" s="36"/>
    </row>
    <row r="495" spans="1:28" s="20" customFormat="1" ht="19.899999999999999" customHeight="1">
      <c r="A495" s="44" t="s">
        <v>1530</v>
      </c>
      <c r="B495" s="26" t="s">
        <v>1105</v>
      </c>
      <c r="C495" s="41"/>
      <c r="D495" s="21" t="s">
        <v>984</v>
      </c>
      <c r="E495" s="21" t="s">
        <v>89</v>
      </c>
      <c r="F495" s="22" t="s">
        <v>32</v>
      </c>
      <c r="G495" s="22" t="s">
        <v>1319</v>
      </c>
      <c r="H495" s="21" t="s">
        <v>1320</v>
      </c>
      <c r="I495" s="23" t="s">
        <v>1321</v>
      </c>
      <c r="J495" s="23" t="s">
        <v>1486</v>
      </c>
      <c r="K495" s="24" t="s">
        <v>1531</v>
      </c>
      <c r="L495" s="23" t="s">
        <v>1532</v>
      </c>
      <c r="M495" s="25" t="s">
        <v>82</v>
      </c>
      <c r="N495" s="25" t="s">
        <v>316</v>
      </c>
      <c r="O495" s="26" t="s">
        <v>1526</v>
      </c>
      <c r="P495" s="22" t="s">
        <v>73</v>
      </c>
      <c r="Q495" s="27">
        <v>456776</v>
      </c>
      <c r="R495" s="22" t="s">
        <v>43</v>
      </c>
      <c r="S495" s="28" t="s">
        <v>608</v>
      </c>
      <c r="T495" s="29" t="s">
        <v>46</v>
      </c>
      <c r="U495" s="29"/>
      <c r="V495" s="29"/>
      <c r="W495" s="29"/>
      <c r="X495" s="29"/>
      <c r="Y495" s="30"/>
      <c r="Z495" s="23"/>
      <c r="AA495" s="35"/>
      <c r="AB495" s="36"/>
    </row>
    <row r="496" spans="1:28" s="20" customFormat="1" ht="19.899999999999999" customHeight="1">
      <c r="A496" s="44" t="s">
        <v>1533</v>
      </c>
      <c r="B496" s="26" t="s">
        <v>1105</v>
      </c>
      <c r="C496" s="41"/>
      <c r="D496" s="21" t="s">
        <v>984</v>
      </c>
      <c r="E496" s="21" t="s">
        <v>89</v>
      </c>
      <c r="F496" s="22" t="s">
        <v>32</v>
      </c>
      <c r="G496" s="22" t="s">
        <v>1319</v>
      </c>
      <c r="H496" s="21" t="s">
        <v>1320</v>
      </c>
      <c r="I496" s="23" t="s">
        <v>1321</v>
      </c>
      <c r="J496" s="23" t="s">
        <v>1486</v>
      </c>
      <c r="K496" s="24" t="s">
        <v>1525</v>
      </c>
      <c r="L496" s="23" t="s">
        <v>1534</v>
      </c>
      <c r="M496" s="25" t="s">
        <v>82</v>
      </c>
      <c r="N496" s="25" t="s">
        <v>316</v>
      </c>
      <c r="O496" s="26" t="s">
        <v>1526</v>
      </c>
      <c r="P496" s="22" t="s">
        <v>73</v>
      </c>
      <c r="Q496" s="27">
        <v>2800000</v>
      </c>
      <c r="R496" s="22" t="s">
        <v>43</v>
      </c>
      <c r="S496" s="28" t="s">
        <v>608</v>
      </c>
      <c r="T496" s="29" t="s">
        <v>46</v>
      </c>
      <c r="U496" s="29"/>
      <c r="V496" s="29"/>
      <c r="W496" s="29"/>
      <c r="X496" s="29"/>
      <c r="Y496" s="30"/>
      <c r="Z496" s="23"/>
      <c r="AA496" s="35"/>
      <c r="AB496" s="36"/>
    </row>
    <row r="497" spans="1:28" s="20" customFormat="1" ht="19.899999999999999" customHeight="1">
      <c r="A497" s="44" t="s">
        <v>1535</v>
      </c>
      <c r="B497" s="26" t="s">
        <v>1105</v>
      </c>
      <c r="C497" s="41"/>
      <c r="D497" s="21" t="s">
        <v>984</v>
      </c>
      <c r="E497" s="21" t="s">
        <v>89</v>
      </c>
      <c r="F497" s="22" t="s">
        <v>32</v>
      </c>
      <c r="G497" s="22" t="s">
        <v>1319</v>
      </c>
      <c r="H497" s="21" t="s">
        <v>1320</v>
      </c>
      <c r="I497" s="23" t="s">
        <v>1321</v>
      </c>
      <c r="J497" s="23" t="s">
        <v>1486</v>
      </c>
      <c r="K497" s="24" t="s">
        <v>1536</v>
      </c>
      <c r="L497" s="23" t="s">
        <v>1496</v>
      </c>
      <c r="M497" s="25" t="s">
        <v>424</v>
      </c>
      <c r="N497" s="25" t="s">
        <v>971</v>
      </c>
      <c r="O497" s="26" t="s">
        <v>1537</v>
      </c>
      <c r="P497" s="22" t="s">
        <v>73</v>
      </c>
      <c r="Q497" s="27">
        <v>1333000</v>
      </c>
      <c r="R497" s="22" t="s">
        <v>43</v>
      </c>
      <c r="S497" s="28" t="s">
        <v>608</v>
      </c>
      <c r="T497" s="29" t="s">
        <v>46</v>
      </c>
      <c r="U497" s="29"/>
      <c r="V497" s="29"/>
      <c r="W497" s="29"/>
      <c r="X497" s="29"/>
      <c r="Y497" s="30"/>
      <c r="Z497" s="23"/>
      <c r="AA497" s="35"/>
      <c r="AB497" s="36"/>
    </row>
    <row r="498" spans="1:28" s="20" customFormat="1" ht="19.899999999999999" customHeight="1">
      <c r="A498" s="44" t="s">
        <v>1538</v>
      </c>
      <c r="B498" s="26" t="s">
        <v>1105</v>
      </c>
      <c r="C498" s="57" t="str">
        <f>A498</f>
        <v>A171</v>
      </c>
      <c r="D498" s="21" t="s">
        <v>984</v>
      </c>
      <c r="E498" s="21" t="s">
        <v>89</v>
      </c>
      <c r="F498" s="22" t="s">
        <v>32</v>
      </c>
      <c r="G498" s="22" t="s">
        <v>1319</v>
      </c>
      <c r="H498" s="21" t="s">
        <v>1320</v>
      </c>
      <c r="I498" s="23" t="s">
        <v>1321</v>
      </c>
      <c r="J498" s="23" t="s">
        <v>1539</v>
      </c>
      <c r="K498" s="24" t="s">
        <v>1540</v>
      </c>
      <c r="L498" s="23" t="s">
        <v>1541</v>
      </c>
      <c r="M498" s="25" t="s">
        <v>54</v>
      </c>
      <c r="N498" s="25" t="s">
        <v>125</v>
      </c>
      <c r="O498" s="26" t="s">
        <v>1542</v>
      </c>
      <c r="P498" s="22" t="s">
        <v>73</v>
      </c>
      <c r="Q498" s="27">
        <v>800000</v>
      </c>
      <c r="R498" s="22" t="s">
        <v>43</v>
      </c>
      <c r="S498" s="28" t="s">
        <v>608</v>
      </c>
      <c r="T498" s="29" t="s">
        <v>46</v>
      </c>
      <c r="U498" s="29"/>
      <c r="V498" s="29"/>
      <c r="W498" s="29"/>
      <c r="X498" s="29"/>
      <c r="Y498" s="30"/>
      <c r="Z498" s="23"/>
      <c r="AA498" s="35"/>
      <c r="AB498" s="36"/>
    </row>
    <row r="499" spans="1:28" s="20" customFormat="1" ht="19.899999999999999" customHeight="1">
      <c r="A499" s="44" t="s">
        <v>1543</v>
      </c>
      <c r="B499" s="26" t="s">
        <v>1105</v>
      </c>
      <c r="C499" s="41"/>
      <c r="D499" s="21" t="s">
        <v>984</v>
      </c>
      <c r="E499" s="21" t="s">
        <v>89</v>
      </c>
      <c r="F499" s="22" t="s">
        <v>32</v>
      </c>
      <c r="G499" s="22" t="s">
        <v>1319</v>
      </c>
      <c r="H499" s="21" t="s">
        <v>1320</v>
      </c>
      <c r="I499" s="23" t="s">
        <v>1321</v>
      </c>
      <c r="J499" s="23" t="s">
        <v>1539</v>
      </c>
      <c r="K499" s="24" t="s">
        <v>1544</v>
      </c>
      <c r="L499" s="23" t="s">
        <v>1545</v>
      </c>
      <c r="M499" s="25" t="s">
        <v>54</v>
      </c>
      <c r="N499" s="25" t="s">
        <v>125</v>
      </c>
      <c r="O499" s="26" t="s">
        <v>1542</v>
      </c>
      <c r="P499" s="22" t="s">
        <v>294</v>
      </c>
      <c r="Q499" s="27">
        <v>16000000</v>
      </c>
      <c r="R499" s="22" t="s">
        <v>43</v>
      </c>
      <c r="S499" s="28" t="s">
        <v>355</v>
      </c>
      <c r="T499" s="29" t="s">
        <v>46</v>
      </c>
      <c r="U499" s="29"/>
      <c r="V499" s="29"/>
      <c r="W499" s="29"/>
      <c r="X499" s="29"/>
      <c r="Y499" s="30"/>
      <c r="Z499" s="23"/>
      <c r="AA499" s="35"/>
      <c r="AB499" s="36"/>
    </row>
    <row r="500" spans="1:28" s="20" customFormat="1" ht="19.899999999999999" customHeight="1">
      <c r="A500" s="44" t="s">
        <v>1546</v>
      </c>
      <c r="B500" s="26" t="s">
        <v>1105</v>
      </c>
      <c r="C500" s="57" t="s">
        <v>1538</v>
      </c>
      <c r="D500" s="21" t="s">
        <v>984</v>
      </c>
      <c r="E500" s="21" t="s">
        <v>89</v>
      </c>
      <c r="F500" s="22" t="s">
        <v>32</v>
      </c>
      <c r="G500" s="22" t="s">
        <v>1319</v>
      </c>
      <c r="H500" s="21" t="s">
        <v>1320</v>
      </c>
      <c r="I500" s="23" t="s">
        <v>1321</v>
      </c>
      <c r="J500" s="23" t="s">
        <v>1539</v>
      </c>
      <c r="K500" s="24" t="s">
        <v>1547</v>
      </c>
      <c r="L500" s="23" t="s">
        <v>1548</v>
      </c>
      <c r="M500" s="25" t="s">
        <v>54</v>
      </c>
      <c r="N500" s="25" t="s">
        <v>125</v>
      </c>
      <c r="O500" s="26" t="s">
        <v>1542</v>
      </c>
      <c r="P500" s="22" t="s">
        <v>73</v>
      </c>
      <c r="Q500" s="27">
        <v>5000000</v>
      </c>
      <c r="R500" s="22" t="s">
        <v>43</v>
      </c>
      <c r="S500" s="28" t="s">
        <v>608</v>
      </c>
      <c r="T500" s="29" t="s">
        <v>46</v>
      </c>
      <c r="U500" s="29"/>
      <c r="V500" s="29"/>
      <c r="W500" s="29"/>
      <c r="X500" s="29"/>
      <c r="Y500" s="30"/>
      <c r="Z500" s="23"/>
      <c r="AA500" s="35"/>
      <c r="AB500" s="36"/>
    </row>
    <row r="501" spans="1:28" s="20" customFormat="1" ht="19.899999999999999" customHeight="1">
      <c r="A501" s="44" t="s">
        <v>1549</v>
      </c>
      <c r="B501" s="26" t="s">
        <v>1105</v>
      </c>
      <c r="C501" s="57" t="s">
        <v>1538</v>
      </c>
      <c r="D501" s="21" t="s">
        <v>984</v>
      </c>
      <c r="E501" s="21" t="s">
        <v>89</v>
      </c>
      <c r="F501" s="22" t="s">
        <v>32</v>
      </c>
      <c r="G501" s="22" t="s">
        <v>1319</v>
      </c>
      <c r="H501" s="21" t="s">
        <v>1320</v>
      </c>
      <c r="I501" s="23" t="s">
        <v>1321</v>
      </c>
      <c r="J501" s="23" t="s">
        <v>1539</v>
      </c>
      <c r="K501" s="24" t="s">
        <v>1550</v>
      </c>
      <c r="L501" s="23" t="s">
        <v>1551</v>
      </c>
      <c r="M501" s="25" t="s">
        <v>54</v>
      </c>
      <c r="N501" s="25" t="s">
        <v>125</v>
      </c>
      <c r="O501" s="26" t="s">
        <v>1542</v>
      </c>
      <c r="P501" s="22" t="s">
        <v>73</v>
      </c>
      <c r="Q501" s="27">
        <v>1600000</v>
      </c>
      <c r="R501" s="22" t="s">
        <v>43</v>
      </c>
      <c r="S501" s="28" t="s">
        <v>608</v>
      </c>
      <c r="T501" s="29" t="s">
        <v>46</v>
      </c>
      <c r="U501" s="29"/>
      <c r="V501" s="29"/>
      <c r="W501" s="29"/>
      <c r="X501" s="29"/>
      <c r="Y501" s="30"/>
      <c r="Z501" s="23"/>
      <c r="AA501" s="35"/>
      <c r="AB501" s="36"/>
    </row>
    <row r="502" spans="1:28" s="20" customFormat="1" ht="19.899999999999999" customHeight="1">
      <c r="A502" s="44" t="s">
        <v>1552</v>
      </c>
      <c r="B502" s="26" t="s">
        <v>1105</v>
      </c>
      <c r="C502" s="57" t="s">
        <v>1538</v>
      </c>
      <c r="D502" s="21" t="s">
        <v>984</v>
      </c>
      <c r="E502" s="21" t="s">
        <v>89</v>
      </c>
      <c r="F502" s="22" t="s">
        <v>32</v>
      </c>
      <c r="G502" s="22" t="s">
        <v>1319</v>
      </c>
      <c r="H502" s="21" t="s">
        <v>1320</v>
      </c>
      <c r="I502" s="23" t="s">
        <v>1321</v>
      </c>
      <c r="J502" s="23" t="s">
        <v>1539</v>
      </c>
      <c r="K502" s="24" t="s">
        <v>1553</v>
      </c>
      <c r="L502" s="23" t="s">
        <v>1554</v>
      </c>
      <c r="M502" s="25" t="s">
        <v>54</v>
      </c>
      <c r="N502" s="25" t="s">
        <v>125</v>
      </c>
      <c r="O502" s="26" t="s">
        <v>1542</v>
      </c>
      <c r="P502" s="22" t="s">
        <v>73</v>
      </c>
      <c r="Q502" s="27">
        <v>26800000</v>
      </c>
      <c r="R502" s="22" t="s">
        <v>43</v>
      </c>
      <c r="S502" s="28" t="s">
        <v>608</v>
      </c>
      <c r="T502" s="29" t="s">
        <v>46</v>
      </c>
      <c r="U502" s="29"/>
      <c r="V502" s="29"/>
      <c r="W502" s="29"/>
      <c r="X502" s="29"/>
      <c r="Y502" s="30"/>
      <c r="Z502" s="23"/>
      <c r="AA502" s="35"/>
      <c r="AB502" s="36"/>
    </row>
    <row r="503" spans="1:28" s="20" customFormat="1" ht="19.899999999999999" customHeight="1">
      <c r="A503" s="44" t="s">
        <v>1555</v>
      </c>
      <c r="B503" s="26" t="s">
        <v>1105</v>
      </c>
      <c r="C503" s="57" t="s">
        <v>1538</v>
      </c>
      <c r="D503" s="21" t="s">
        <v>984</v>
      </c>
      <c r="E503" s="21" t="s">
        <v>89</v>
      </c>
      <c r="F503" s="22" t="s">
        <v>32</v>
      </c>
      <c r="G503" s="22" t="s">
        <v>1319</v>
      </c>
      <c r="H503" s="21" t="s">
        <v>1320</v>
      </c>
      <c r="I503" s="23" t="s">
        <v>1321</v>
      </c>
      <c r="J503" s="23" t="s">
        <v>1539</v>
      </c>
      <c r="K503" s="24" t="s">
        <v>1556</v>
      </c>
      <c r="L503" s="23" t="s">
        <v>1557</v>
      </c>
      <c r="M503" s="25" t="s">
        <v>54</v>
      </c>
      <c r="N503" s="25" t="s">
        <v>125</v>
      </c>
      <c r="O503" s="26" t="s">
        <v>1542</v>
      </c>
      <c r="P503" s="22" t="s">
        <v>73</v>
      </c>
      <c r="Q503" s="27">
        <v>3200000</v>
      </c>
      <c r="R503" s="22" t="s">
        <v>43</v>
      </c>
      <c r="S503" s="28" t="s">
        <v>355</v>
      </c>
      <c r="T503" s="29" t="s">
        <v>46</v>
      </c>
      <c r="U503" s="29"/>
      <c r="V503" s="29"/>
      <c r="W503" s="29"/>
      <c r="X503" s="29"/>
      <c r="Y503" s="30"/>
      <c r="Z503" s="23"/>
      <c r="AA503" s="35"/>
      <c r="AB503" s="36"/>
    </row>
    <row r="504" spans="1:28" s="20" customFormat="1" ht="19.899999999999999" customHeight="1">
      <c r="A504" s="44" t="s">
        <v>1558</v>
      </c>
      <c r="B504" s="26" t="s">
        <v>1105</v>
      </c>
      <c r="C504" s="57" t="s">
        <v>1538</v>
      </c>
      <c r="D504" s="21" t="s">
        <v>984</v>
      </c>
      <c r="E504" s="21" t="s">
        <v>89</v>
      </c>
      <c r="F504" s="22" t="s">
        <v>32</v>
      </c>
      <c r="G504" s="22" t="s">
        <v>1319</v>
      </c>
      <c r="H504" s="21" t="s">
        <v>1320</v>
      </c>
      <c r="I504" s="23" t="s">
        <v>1321</v>
      </c>
      <c r="J504" s="23" t="s">
        <v>1539</v>
      </c>
      <c r="K504" s="24" t="s">
        <v>1559</v>
      </c>
      <c r="L504" s="23" t="s">
        <v>1560</v>
      </c>
      <c r="M504" s="25" t="s">
        <v>54</v>
      </c>
      <c r="N504" s="25" t="s">
        <v>125</v>
      </c>
      <c r="O504" s="26" t="s">
        <v>1542</v>
      </c>
      <c r="P504" s="22" t="s">
        <v>73</v>
      </c>
      <c r="Q504" s="27">
        <v>2687400</v>
      </c>
      <c r="R504" s="22" t="s">
        <v>43</v>
      </c>
      <c r="S504" s="28" t="s">
        <v>355</v>
      </c>
      <c r="T504" s="29" t="s">
        <v>46</v>
      </c>
      <c r="U504" s="29"/>
      <c r="V504" s="29"/>
      <c r="W504" s="29"/>
      <c r="X504" s="29"/>
      <c r="Y504" s="30"/>
      <c r="Z504" s="23"/>
      <c r="AA504" s="35"/>
      <c r="AB504" s="36"/>
    </row>
    <row r="505" spans="1:28" s="20" customFormat="1" ht="19.899999999999999" customHeight="1">
      <c r="A505" s="44" t="s">
        <v>1561</v>
      </c>
      <c r="B505" s="26" t="s">
        <v>1105</v>
      </c>
      <c r="C505" s="57" t="s">
        <v>1538</v>
      </c>
      <c r="D505" s="21" t="s">
        <v>984</v>
      </c>
      <c r="E505" s="21" t="s">
        <v>89</v>
      </c>
      <c r="F505" s="22" t="s">
        <v>32</v>
      </c>
      <c r="G505" s="22" t="s">
        <v>1319</v>
      </c>
      <c r="H505" s="21" t="s">
        <v>1320</v>
      </c>
      <c r="I505" s="23" t="s">
        <v>1321</v>
      </c>
      <c r="J505" s="23" t="s">
        <v>1539</v>
      </c>
      <c r="K505" s="24" t="s">
        <v>1562</v>
      </c>
      <c r="L505" s="23" t="s">
        <v>1563</v>
      </c>
      <c r="M505" s="25" t="s">
        <v>54</v>
      </c>
      <c r="N505" s="25" t="s">
        <v>125</v>
      </c>
      <c r="O505" s="26" t="s">
        <v>1542</v>
      </c>
      <c r="P505" s="22" t="s">
        <v>73</v>
      </c>
      <c r="Q505" s="27">
        <v>556000</v>
      </c>
      <c r="R505" s="22" t="s">
        <v>43</v>
      </c>
      <c r="S505" s="28" t="s">
        <v>608</v>
      </c>
      <c r="T505" s="29" t="s">
        <v>46</v>
      </c>
      <c r="U505" s="29"/>
      <c r="V505" s="29"/>
      <c r="W505" s="29"/>
      <c r="X505" s="29"/>
      <c r="Y505" s="30"/>
      <c r="Z505" s="23"/>
      <c r="AA505" s="35"/>
      <c r="AB505" s="36"/>
    </row>
    <row r="506" spans="1:28" s="20" customFormat="1" ht="19.899999999999999" customHeight="1">
      <c r="A506" s="44" t="s">
        <v>1564</v>
      </c>
      <c r="B506" s="26" t="s">
        <v>1105</v>
      </c>
      <c r="C506" s="57" t="s">
        <v>1538</v>
      </c>
      <c r="D506" s="21" t="s">
        <v>984</v>
      </c>
      <c r="E506" s="21" t="s">
        <v>89</v>
      </c>
      <c r="F506" s="22" t="s">
        <v>32</v>
      </c>
      <c r="G506" s="22" t="s">
        <v>1319</v>
      </c>
      <c r="H506" s="21" t="s">
        <v>1320</v>
      </c>
      <c r="I506" s="23" t="s">
        <v>1321</v>
      </c>
      <c r="J506" s="23" t="s">
        <v>1539</v>
      </c>
      <c r="K506" s="24" t="s">
        <v>1565</v>
      </c>
      <c r="L506" s="23" t="s">
        <v>1566</v>
      </c>
      <c r="M506" s="25" t="s">
        <v>54</v>
      </c>
      <c r="N506" s="25" t="s">
        <v>125</v>
      </c>
      <c r="O506" s="26" t="s">
        <v>1542</v>
      </c>
      <c r="P506" s="22" t="s">
        <v>73</v>
      </c>
      <c r="Q506" s="27">
        <v>300000</v>
      </c>
      <c r="R506" s="22" t="s">
        <v>43</v>
      </c>
      <c r="S506" s="28" t="s">
        <v>608</v>
      </c>
      <c r="T506" s="29" t="s">
        <v>46</v>
      </c>
      <c r="U506" s="29"/>
      <c r="V506" s="29"/>
      <c r="W506" s="29"/>
      <c r="X506" s="29"/>
      <c r="Y506" s="30"/>
      <c r="Z506" s="23"/>
      <c r="AA506" s="35"/>
      <c r="AB506" s="36"/>
    </row>
    <row r="507" spans="1:28" s="20" customFormat="1" ht="19.899999999999999" customHeight="1">
      <c r="A507" s="44" t="s">
        <v>1567</v>
      </c>
      <c r="B507" s="26" t="s">
        <v>1105</v>
      </c>
      <c r="C507" s="41"/>
      <c r="D507" s="21" t="s">
        <v>984</v>
      </c>
      <c r="E507" s="21" t="s">
        <v>89</v>
      </c>
      <c r="F507" s="22" t="s">
        <v>32</v>
      </c>
      <c r="G507" s="22" t="s">
        <v>1319</v>
      </c>
      <c r="H507" s="21" t="s">
        <v>1320</v>
      </c>
      <c r="I507" s="23" t="s">
        <v>1321</v>
      </c>
      <c r="J507" s="23" t="s">
        <v>1486</v>
      </c>
      <c r="K507" s="24" t="s">
        <v>1568</v>
      </c>
      <c r="L507" s="23" t="s">
        <v>1569</v>
      </c>
      <c r="M507" s="25" t="s">
        <v>302</v>
      </c>
      <c r="N507" s="25" t="s">
        <v>303</v>
      </c>
      <c r="O507" s="26" t="s">
        <v>1570</v>
      </c>
      <c r="P507" s="22" t="s">
        <v>294</v>
      </c>
      <c r="Q507" s="27">
        <v>12000000</v>
      </c>
      <c r="R507" s="22" t="s">
        <v>43</v>
      </c>
      <c r="S507" s="28" t="s">
        <v>355</v>
      </c>
      <c r="T507" s="29" t="s">
        <v>46</v>
      </c>
      <c r="U507" s="29"/>
      <c r="V507" s="29"/>
      <c r="W507" s="29"/>
      <c r="X507" s="29"/>
      <c r="Y507" s="30"/>
      <c r="Z507" s="23"/>
      <c r="AA507" s="35"/>
      <c r="AB507" s="36"/>
    </row>
    <row r="508" spans="1:28" s="20" customFormat="1" ht="19.899999999999999" customHeight="1">
      <c r="A508" s="44" t="s">
        <v>1571</v>
      </c>
      <c r="B508" s="26" t="s">
        <v>1105</v>
      </c>
      <c r="C508" s="41"/>
      <c r="D508" s="21" t="s">
        <v>984</v>
      </c>
      <c r="E508" s="21" t="s">
        <v>89</v>
      </c>
      <c r="F508" s="22" t="s">
        <v>32</v>
      </c>
      <c r="G508" s="22" t="s">
        <v>1319</v>
      </c>
      <c r="H508" s="21" t="s">
        <v>1320</v>
      </c>
      <c r="I508" s="23" t="s">
        <v>1321</v>
      </c>
      <c r="J508" s="23" t="s">
        <v>1486</v>
      </c>
      <c r="K508" s="24" t="s">
        <v>1572</v>
      </c>
      <c r="L508" s="23" t="s">
        <v>1573</v>
      </c>
      <c r="M508" s="25" t="s">
        <v>302</v>
      </c>
      <c r="N508" s="25" t="s">
        <v>303</v>
      </c>
      <c r="O508" s="26" t="s">
        <v>1570</v>
      </c>
      <c r="P508" s="22" t="s">
        <v>73</v>
      </c>
      <c r="Q508" s="27">
        <v>800000</v>
      </c>
      <c r="R508" s="22" t="s">
        <v>43</v>
      </c>
      <c r="S508" s="28" t="s">
        <v>355</v>
      </c>
      <c r="T508" s="29" t="s">
        <v>46</v>
      </c>
      <c r="U508" s="29"/>
      <c r="V508" s="29"/>
      <c r="W508" s="29"/>
      <c r="X508" s="29"/>
      <c r="Y508" s="30"/>
      <c r="Z508" s="23"/>
      <c r="AA508" s="35"/>
      <c r="AB508" s="36"/>
    </row>
    <row r="509" spans="1:28" s="20" customFormat="1" ht="19.899999999999999" customHeight="1">
      <c r="A509" s="44" t="s">
        <v>1574</v>
      </c>
      <c r="B509" s="26" t="s">
        <v>1105</v>
      </c>
      <c r="C509" s="41"/>
      <c r="D509" s="21" t="s">
        <v>984</v>
      </c>
      <c r="E509" s="21" t="s">
        <v>89</v>
      </c>
      <c r="F509" s="22" t="s">
        <v>32</v>
      </c>
      <c r="G509" s="22" t="s">
        <v>1319</v>
      </c>
      <c r="H509" s="21" t="s">
        <v>1320</v>
      </c>
      <c r="I509" s="23" t="s">
        <v>1321</v>
      </c>
      <c r="J509" s="23" t="s">
        <v>1486</v>
      </c>
      <c r="K509" s="24" t="s">
        <v>1575</v>
      </c>
      <c r="L509" s="23" t="s">
        <v>1576</v>
      </c>
      <c r="M509" s="25" t="s">
        <v>302</v>
      </c>
      <c r="N509" s="25" t="s">
        <v>303</v>
      </c>
      <c r="O509" s="26" t="s">
        <v>1570</v>
      </c>
      <c r="P509" s="22" t="s">
        <v>73</v>
      </c>
      <c r="Q509" s="27">
        <v>30000000</v>
      </c>
      <c r="R509" s="22" t="s">
        <v>43</v>
      </c>
      <c r="S509" s="28" t="s">
        <v>355</v>
      </c>
      <c r="T509" s="29" t="s">
        <v>46</v>
      </c>
      <c r="U509" s="29"/>
      <c r="V509" s="29"/>
      <c r="W509" s="29"/>
      <c r="X509" s="29"/>
      <c r="Y509" s="30"/>
      <c r="Z509" s="23"/>
      <c r="AA509" s="35"/>
      <c r="AB509" s="36"/>
    </row>
    <row r="510" spans="1:28" s="20" customFormat="1" ht="19.899999999999999" customHeight="1">
      <c r="A510" s="44" t="s">
        <v>1577</v>
      </c>
      <c r="B510" s="26" t="s">
        <v>1105</v>
      </c>
      <c r="C510" s="41"/>
      <c r="D510" s="21" t="s">
        <v>984</v>
      </c>
      <c r="E510" s="21" t="s">
        <v>89</v>
      </c>
      <c r="F510" s="22" t="s">
        <v>32</v>
      </c>
      <c r="G510" s="22" t="s">
        <v>1319</v>
      </c>
      <c r="H510" s="21" t="s">
        <v>1320</v>
      </c>
      <c r="I510" s="23" t="s">
        <v>1321</v>
      </c>
      <c r="J510" s="23" t="s">
        <v>1486</v>
      </c>
      <c r="K510" s="24" t="s">
        <v>1578</v>
      </c>
      <c r="L510" s="23" t="s">
        <v>1579</v>
      </c>
      <c r="M510" s="25" t="s">
        <v>424</v>
      </c>
      <c r="N510" s="25" t="s">
        <v>962</v>
      </c>
      <c r="O510" s="26" t="s">
        <v>962</v>
      </c>
      <c r="P510" s="22" t="s">
        <v>73</v>
      </c>
      <c r="Q510" s="27">
        <v>750000</v>
      </c>
      <c r="R510" s="22" t="s">
        <v>43</v>
      </c>
      <c r="S510" s="28" t="s">
        <v>608</v>
      </c>
      <c r="T510" s="29" t="s">
        <v>46</v>
      </c>
      <c r="U510" s="29"/>
      <c r="V510" s="29"/>
      <c r="W510" s="29"/>
      <c r="X510" s="29"/>
      <c r="Y510" s="30"/>
      <c r="Z510" s="23"/>
      <c r="AA510" s="35"/>
      <c r="AB510" s="36"/>
    </row>
    <row r="511" spans="1:28" s="20" customFormat="1" ht="19.899999999999999" customHeight="1">
      <c r="A511" s="44" t="s">
        <v>1580</v>
      </c>
      <c r="B511" s="26" t="s">
        <v>1105</v>
      </c>
      <c r="C511" s="41"/>
      <c r="D511" s="21" t="s">
        <v>984</v>
      </c>
      <c r="E511" s="21" t="s">
        <v>89</v>
      </c>
      <c r="F511" s="22" t="s">
        <v>32</v>
      </c>
      <c r="G511" s="22" t="s">
        <v>1319</v>
      </c>
      <c r="H511" s="21" t="s">
        <v>1320</v>
      </c>
      <c r="I511" s="23" t="s">
        <v>1321</v>
      </c>
      <c r="J511" s="23" t="s">
        <v>1486</v>
      </c>
      <c r="K511" s="24" t="s">
        <v>1581</v>
      </c>
      <c r="L511" s="23" t="s">
        <v>1509</v>
      </c>
      <c r="M511" s="25" t="s">
        <v>82</v>
      </c>
      <c r="N511" s="25" t="s">
        <v>316</v>
      </c>
      <c r="O511" s="26" t="s">
        <v>1582</v>
      </c>
      <c r="P511" s="22" t="s">
        <v>73</v>
      </c>
      <c r="Q511" s="27">
        <v>2100000</v>
      </c>
      <c r="R511" s="22" t="s">
        <v>43</v>
      </c>
      <c r="S511" s="28" t="s">
        <v>608</v>
      </c>
      <c r="T511" s="29" t="s">
        <v>46</v>
      </c>
      <c r="U511" s="29"/>
      <c r="V511" s="29"/>
      <c r="W511" s="29"/>
      <c r="X511" s="29"/>
      <c r="Y511" s="30"/>
      <c r="Z511" s="23"/>
      <c r="AA511" s="35"/>
      <c r="AB511" s="36"/>
    </row>
    <row r="512" spans="1:28" s="20" customFormat="1" ht="19.899999999999999" customHeight="1">
      <c r="A512" s="44" t="s">
        <v>1583</v>
      </c>
      <c r="B512" s="26" t="s">
        <v>1105</v>
      </c>
      <c r="C512" s="41"/>
      <c r="D512" s="21" t="s">
        <v>984</v>
      </c>
      <c r="E512" s="21" t="s">
        <v>89</v>
      </c>
      <c r="F512" s="22" t="s">
        <v>32</v>
      </c>
      <c r="G512" s="22" t="s">
        <v>1319</v>
      </c>
      <c r="H512" s="21" t="s">
        <v>1320</v>
      </c>
      <c r="I512" s="23" t="s">
        <v>1321</v>
      </c>
      <c r="J512" s="23" t="s">
        <v>1337</v>
      </c>
      <c r="K512" s="24" t="s">
        <v>1584</v>
      </c>
      <c r="L512" s="23" t="s">
        <v>1585</v>
      </c>
      <c r="M512" s="25" t="s">
        <v>302</v>
      </c>
      <c r="N512" s="25" t="s">
        <v>303</v>
      </c>
      <c r="O512" s="26" t="s">
        <v>302</v>
      </c>
      <c r="P512" s="22" t="s">
        <v>294</v>
      </c>
      <c r="Q512" s="27">
        <v>1600000</v>
      </c>
      <c r="R512" s="22" t="s">
        <v>43</v>
      </c>
      <c r="S512" s="28" t="s">
        <v>608</v>
      </c>
      <c r="T512" s="29" t="s">
        <v>46</v>
      </c>
      <c r="U512" s="29"/>
      <c r="V512" s="29"/>
      <c r="W512" s="29"/>
      <c r="X512" s="29"/>
      <c r="Y512" s="30"/>
      <c r="Z512" s="23"/>
      <c r="AA512" s="35"/>
      <c r="AB512" s="36"/>
    </row>
    <row r="513" spans="1:28" s="20" customFormat="1" ht="19.899999999999999" customHeight="1">
      <c r="A513" s="44" t="s">
        <v>1586</v>
      </c>
      <c r="B513" s="26" t="s">
        <v>1105</v>
      </c>
      <c r="C513" s="41"/>
      <c r="D513" s="21" t="s">
        <v>984</v>
      </c>
      <c r="E513" s="21" t="s">
        <v>89</v>
      </c>
      <c r="F513" s="22" t="s">
        <v>32</v>
      </c>
      <c r="G513" s="22" t="s">
        <v>1319</v>
      </c>
      <c r="H513" s="21" t="s">
        <v>1320</v>
      </c>
      <c r="I513" s="23" t="s">
        <v>1321</v>
      </c>
      <c r="J513" s="23" t="s">
        <v>1337</v>
      </c>
      <c r="K513" s="24" t="s">
        <v>1587</v>
      </c>
      <c r="L513" s="23" t="s">
        <v>1588</v>
      </c>
      <c r="M513" s="25" t="s">
        <v>302</v>
      </c>
      <c r="N513" s="25" t="s">
        <v>303</v>
      </c>
      <c r="O513" s="26" t="s">
        <v>1325</v>
      </c>
      <c r="P513" s="22" t="s">
        <v>73</v>
      </c>
      <c r="Q513" s="27">
        <v>370000</v>
      </c>
      <c r="R513" s="22" t="s">
        <v>43</v>
      </c>
      <c r="S513" s="28" t="s">
        <v>608</v>
      </c>
      <c r="T513" s="29" t="s">
        <v>46</v>
      </c>
      <c r="U513" s="29"/>
      <c r="V513" s="29"/>
      <c r="W513" s="29"/>
      <c r="X513" s="29"/>
      <c r="Y513" s="30"/>
      <c r="Z513" s="23"/>
      <c r="AA513" s="35"/>
      <c r="AB513" s="36"/>
    </row>
    <row r="514" spans="1:28" s="20" customFormat="1" ht="19.899999999999999" customHeight="1">
      <c r="A514" s="44" t="s">
        <v>1589</v>
      </c>
      <c r="B514" s="26" t="s">
        <v>1105</v>
      </c>
      <c r="C514" s="41"/>
      <c r="D514" s="21" t="s">
        <v>984</v>
      </c>
      <c r="E514" s="21" t="s">
        <v>89</v>
      </c>
      <c r="F514" s="22" t="s">
        <v>32</v>
      </c>
      <c r="G514" s="22" t="s">
        <v>1319</v>
      </c>
      <c r="H514" s="21" t="s">
        <v>1320</v>
      </c>
      <c r="I514" s="23" t="s">
        <v>1321</v>
      </c>
      <c r="J514" s="23" t="s">
        <v>1337</v>
      </c>
      <c r="K514" s="24" t="s">
        <v>1590</v>
      </c>
      <c r="L514" s="23" t="s">
        <v>1591</v>
      </c>
      <c r="M514" s="25" t="s">
        <v>302</v>
      </c>
      <c r="N514" s="25" t="s">
        <v>303</v>
      </c>
      <c r="O514" s="26" t="s">
        <v>302</v>
      </c>
      <c r="P514" s="22" t="s">
        <v>73</v>
      </c>
      <c r="Q514" s="27">
        <v>1923076.923076923</v>
      </c>
      <c r="R514" s="22" t="s">
        <v>43</v>
      </c>
      <c r="S514" s="28" t="s">
        <v>499</v>
      </c>
      <c r="T514" s="29" t="s">
        <v>46</v>
      </c>
      <c r="U514" s="29"/>
      <c r="V514" s="29"/>
      <c r="W514" s="29"/>
      <c r="X514" s="29"/>
      <c r="Y514" s="30"/>
      <c r="Z514" s="23"/>
      <c r="AA514" s="35"/>
      <c r="AB514" s="36"/>
    </row>
    <row r="515" spans="1:28" s="20" customFormat="1" ht="19.899999999999999" customHeight="1">
      <c r="A515" s="44" t="s">
        <v>1592</v>
      </c>
      <c r="B515" s="26" t="s">
        <v>1105</v>
      </c>
      <c r="C515" s="41"/>
      <c r="D515" s="21" t="s">
        <v>984</v>
      </c>
      <c r="E515" s="21" t="s">
        <v>89</v>
      </c>
      <c r="F515" s="22" t="s">
        <v>32</v>
      </c>
      <c r="G515" s="22" t="s">
        <v>1319</v>
      </c>
      <c r="H515" s="21" t="s">
        <v>1320</v>
      </c>
      <c r="I515" s="23" t="s">
        <v>1321</v>
      </c>
      <c r="J515" s="23" t="s">
        <v>1337</v>
      </c>
      <c r="K515" s="24" t="s">
        <v>1593</v>
      </c>
      <c r="L515" s="23" t="s">
        <v>1594</v>
      </c>
      <c r="M515" s="25" t="s">
        <v>302</v>
      </c>
      <c r="N515" s="25" t="s">
        <v>303</v>
      </c>
      <c r="O515" s="26" t="s">
        <v>1325</v>
      </c>
      <c r="P515" s="22" t="s">
        <v>73</v>
      </c>
      <c r="Q515" s="27">
        <v>450000</v>
      </c>
      <c r="R515" s="22" t="s">
        <v>43</v>
      </c>
      <c r="S515" s="28" t="s">
        <v>608</v>
      </c>
      <c r="T515" s="29" t="s">
        <v>46</v>
      </c>
      <c r="U515" s="29"/>
      <c r="V515" s="29"/>
      <c r="W515" s="29"/>
      <c r="X515" s="29"/>
      <c r="Y515" s="30"/>
      <c r="Z515" s="23"/>
      <c r="AA515" s="35"/>
      <c r="AB515" s="36"/>
    </row>
    <row r="516" spans="1:28" s="20" customFormat="1" ht="19.899999999999999" customHeight="1">
      <c r="A516" s="44" t="s">
        <v>1595</v>
      </c>
      <c r="B516" s="26" t="s">
        <v>1105</v>
      </c>
      <c r="C516" s="41"/>
      <c r="D516" s="21" t="s">
        <v>984</v>
      </c>
      <c r="E516" s="21" t="s">
        <v>89</v>
      </c>
      <c r="F516" s="22" t="s">
        <v>32</v>
      </c>
      <c r="G516" s="22" t="s">
        <v>1319</v>
      </c>
      <c r="H516" s="21" t="s">
        <v>1320</v>
      </c>
      <c r="I516" s="23" t="s">
        <v>1321</v>
      </c>
      <c r="J516" s="23" t="s">
        <v>1337</v>
      </c>
      <c r="K516" s="24" t="s">
        <v>1596</v>
      </c>
      <c r="L516" s="23" t="s">
        <v>1597</v>
      </c>
      <c r="M516" s="25" t="s">
        <v>302</v>
      </c>
      <c r="N516" s="25" t="s">
        <v>303</v>
      </c>
      <c r="O516" s="26" t="s">
        <v>1325</v>
      </c>
      <c r="P516" s="22" t="s">
        <v>73</v>
      </c>
      <c r="Q516" s="27">
        <v>4246153.846153846</v>
      </c>
      <c r="R516" s="22" t="s">
        <v>43</v>
      </c>
      <c r="S516" s="28" t="s">
        <v>499</v>
      </c>
      <c r="T516" s="29" t="s">
        <v>46</v>
      </c>
      <c r="U516" s="29"/>
      <c r="V516" s="29"/>
      <c r="W516" s="29"/>
      <c r="X516" s="29"/>
      <c r="Y516" s="30"/>
      <c r="Z516" s="23"/>
      <c r="AA516" s="35"/>
      <c r="AB516" s="36"/>
    </row>
    <row r="517" spans="1:28" s="20" customFormat="1" ht="19.899999999999999" customHeight="1">
      <c r="A517" s="44" t="s">
        <v>1598</v>
      </c>
      <c r="B517" s="26" t="s">
        <v>1105</v>
      </c>
      <c r="C517" s="41"/>
      <c r="D517" s="21" t="s">
        <v>984</v>
      </c>
      <c r="E517" s="21" t="s">
        <v>75</v>
      </c>
      <c r="F517" s="22" t="s">
        <v>32</v>
      </c>
      <c r="G517" s="22" t="s">
        <v>1319</v>
      </c>
      <c r="H517" s="21" t="s">
        <v>1320</v>
      </c>
      <c r="I517" s="23" t="s">
        <v>1321</v>
      </c>
      <c r="J517" s="23" t="s">
        <v>1337</v>
      </c>
      <c r="K517" s="24" t="s">
        <v>1599</v>
      </c>
      <c r="L517" s="23" t="s">
        <v>1600</v>
      </c>
      <c r="M517" s="25" t="s">
        <v>302</v>
      </c>
      <c r="N517" s="25" t="s">
        <v>303</v>
      </c>
      <c r="O517" s="26" t="s">
        <v>1325</v>
      </c>
      <c r="P517" s="22" t="s">
        <v>73</v>
      </c>
      <c r="Q517" s="27">
        <v>600000</v>
      </c>
      <c r="R517" s="22" t="s">
        <v>43</v>
      </c>
      <c r="S517" s="28" t="s">
        <v>608</v>
      </c>
      <c r="T517" s="29" t="s">
        <v>46</v>
      </c>
      <c r="U517" s="29"/>
      <c r="V517" s="29"/>
      <c r="W517" s="29"/>
      <c r="X517" s="29"/>
      <c r="Y517" s="30"/>
      <c r="Z517" s="23"/>
      <c r="AA517" s="35"/>
      <c r="AB517" s="36"/>
    </row>
    <row r="518" spans="1:28" s="20" customFormat="1" ht="19.899999999999999" customHeight="1">
      <c r="A518" s="44" t="s">
        <v>1601</v>
      </c>
      <c r="B518" s="26" t="s">
        <v>1105</v>
      </c>
      <c r="C518" s="41"/>
      <c r="D518" s="21" t="s">
        <v>984</v>
      </c>
      <c r="E518" s="21" t="s">
        <v>75</v>
      </c>
      <c r="F518" s="22" t="s">
        <v>32</v>
      </c>
      <c r="G518" s="22" t="s">
        <v>1319</v>
      </c>
      <c r="H518" s="21" t="s">
        <v>1320</v>
      </c>
      <c r="I518" s="23" t="s">
        <v>1321</v>
      </c>
      <c r="J518" s="23" t="s">
        <v>1337</v>
      </c>
      <c r="K518" s="24" t="s">
        <v>1602</v>
      </c>
      <c r="L518" s="23" t="s">
        <v>1603</v>
      </c>
      <c r="M518" s="25" t="s">
        <v>302</v>
      </c>
      <c r="N518" s="25" t="s">
        <v>303</v>
      </c>
      <c r="O518" s="26" t="s">
        <v>1325</v>
      </c>
      <c r="P518" s="22" t="s">
        <v>73</v>
      </c>
      <c r="Q518" s="27">
        <v>2400000</v>
      </c>
      <c r="R518" s="22" t="s">
        <v>43</v>
      </c>
      <c r="S518" s="28" t="s">
        <v>499</v>
      </c>
      <c r="T518" s="29" t="s">
        <v>46</v>
      </c>
      <c r="U518" s="29"/>
      <c r="V518" s="29"/>
      <c r="W518" s="29"/>
      <c r="X518" s="29"/>
      <c r="Y518" s="30"/>
      <c r="Z518" s="23"/>
      <c r="AA518" s="35"/>
      <c r="AB518" s="36"/>
    </row>
    <row r="519" spans="1:28" s="20" customFormat="1" ht="19.899999999999999" customHeight="1">
      <c r="A519" s="44" t="s">
        <v>1604</v>
      </c>
      <c r="B519" s="26" t="s">
        <v>1105</v>
      </c>
      <c r="C519" s="41"/>
      <c r="D519" s="21" t="s">
        <v>984</v>
      </c>
      <c r="E519" s="21" t="s">
        <v>75</v>
      </c>
      <c r="F519" s="22" t="s">
        <v>32</v>
      </c>
      <c r="G519" s="22" t="s">
        <v>1319</v>
      </c>
      <c r="H519" s="21" t="s">
        <v>1320</v>
      </c>
      <c r="I519" s="23" t="s">
        <v>1321</v>
      </c>
      <c r="J519" s="23" t="s">
        <v>1337</v>
      </c>
      <c r="K519" s="24" t="s">
        <v>1605</v>
      </c>
      <c r="L519" s="23"/>
      <c r="M519" s="25" t="s">
        <v>302</v>
      </c>
      <c r="N519" s="25" t="s">
        <v>303</v>
      </c>
      <c r="O519" s="26" t="s">
        <v>1325</v>
      </c>
      <c r="P519" s="22" t="s">
        <v>73</v>
      </c>
      <c r="Q519" s="27">
        <v>7692307.692307692</v>
      </c>
      <c r="R519" s="22" t="s">
        <v>43</v>
      </c>
      <c r="S519" s="28" t="s">
        <v>355</v>
      </c>
      <c r="T519" s="29" t="s">
        <v>46</v>
      </c>
      <c r="U519" s="29"/>
      <c r="V519" s="29"/>
      <c r="W519" s="29"/>
      <c r="X519" s="29"/>
      <c r="Y519" s="30"/>
      <c r="Z519" s="23"/>
      <c r="AA519" s="35"/>
      <c r="AB519" s="36"/>
    </row>
    <row r="520" spans="1:28" s="20" customFormat="1" ht="19.899999999999999" customHeight="1">
      <c r="A520" s="44" t="s">
        <v>1606</v>
      </c>
      <c r="B520" s="26" t="s">
        <v>1105</v>
      </c>
      <c r="C520" s="41"/>
      <c r="D520" s="21" t="s">
        <v>984</v>
      </c>
      <c r="E520" s="21" t="s">
        <v>89</v>
      </c>
      <c r="F520" s="22" t="s">
        <v>32</v>
      </c>
      <c r="G520" s="22" t="s">
        <v>1319</v>
      </c>
      <c r="H520" s="21" t="s">
        <v>1320</v>
      </c>
      <c r="I520" s="23" t="s">
        <v>1321</v>
      </c>
      <c r="J520" s="23" t="s">
        <v>1337</v>
      </c>
      <c r="K520" s="24" t="s">
        <v>1607</v>
      </c>
      <c r="L520" s="23" t="s">
        <v>1608</v>
      </c>
      <c r="M520" s="25" t="s">
        <v>302</v>
      </c>
      <c r="N520" s="25" t="s">
        <v>303</v>
      </c>
      <c r="O520" s="26" t="s">
        <v>1325</v>
      </c>
      <c r="P520" s="22" t="s">
        <v>64</v>
      </c>
      <c r="Q520" s="27">
        <v>2884615.3846153845</v>
      </c>
      <c r="R520" s="22" t="s">
        <v>43</v>
      </c>
      <c r="S520" s="28" t="s">
        <v>608</v>
      </c>
      <c r="T520" s="29" t="s">
        <v>46</v>
      </c>
      <c r="U520" s="29"/>
      <c r="V520" s="29"/>
      <c r="W520" s="29"/>
      <c r="X520" s="29"/>
      <c r="Y520" s="30"/>
      <c r="Z520" s="23"/>
      <c r="AA520" s="35"/>
      <c r="AB520" s="36"/>
    </row>
    <row r="521" spans="1:28" s="20" customFormat="1" ht="19.899999999999999" customHeight="1">
      <c r="A521" s="44" t="s">
        <v>1609</v>
      </c>
      <c r="B521" s="26" t="s">
        <v>1105</v>
      </c>
      <c r="C521" s="41"/>
      <c r="D521" s="21" t="s">
        <v>984</v>
      </c>
      <c r="E521" s="21" t="s">
        <v>89</v>
      </c>
      <c r="F521" s="22" t="s">
        <v>32</v>
      </c>
      <c r="G521" s="22" t="s">
        <v>1319</v>
      </c>
      <c r="H521" s="21" t="s">
        <v>1320</v>
      </c>
      <c r="I521" s="23" t="s">
        <v>1321</v>
      </c>
      <c r="J521" s="23" t="s">
        <v>1337</v>
      </c>
      <c r="K521" s="24" t="s">
        <v>1610</v>
      </c>
      <c r="L521" s="23" t="s">
        <v>1611</v>
      </c>
      <c r="M521" s="25" t="s">
        <v>302</v>
      </c>
      <c r="N521" s="25" t="s">
        <v>303</v>
      </c>
      <c r="O521" s="26" t="s">
        <v>1325</v>
      </c>
      <c r="P521" s="22" t="s">
        <v>73</v>
      </c>
      <c r="Q521" s="27">
        <v>1400000</v>
      </c>
      <c r="R521" s="22" t="s">
        <v>43</v>
      </c>
      <c r="S521" s="28" t="s">
        <v>608</v>
      </c>
      <c r="T521" s="29" t="s">
        <v>46</v>
      </c>
      <c r="U521" s="29"/>
      <c r="V521" s="29"/>
      <c r="W521" s="29"/>
      <c r="X521" s="29"/>
      <c r="Y521" s="30"/>
      <c r="Z521" s="23"/>
      <c r="AA521" s="35"/>
      <c r="AB521" s="36"/>
    </row>
    <row r="522" spans="1:28" s="20" customFormat="1" ht="19.899999999999999" customHeight="1">
      <c r="A522" s="44" t="s">
        <v>1612</v>
      </c>
      <c r="B522" s="26" t="s">
        <v>1105</v>
      </c>
      <c r="C522" s="41"/>
      <c r="D522" s="21" t="s">
        <v>984</v>
      </c>
      <c r="E522" s="21" t="s">
        <v>89</v>
      </c>
      <c r="F522" s="22" t="s">
        <v>32</v>
      </c>
      <c r="G522" s="22" t="s">
        <v>1319</v>
      </c>
      <c r="H522" s="21" t="s">
        <v>1320</v>
      </c>
      <c r="I522" s="23" t="s">
        <v>1321</v>
      </c>
      <c r="J522" s="23" t="s">
        <v>1337</v>
      </c>
      <c r="K522" s="24" t="s">
        <v>1613</v>
      </c>
      <c r="L522" s="23" t="s">
        <v>1614</v>
      </c>
      <c r="M522" s="25" t="s">
        <v>302</v>
      </c>
      <c r="N522" s="25" t="s">
        <v>303</v>
      </c>
      <c r="O522" s="26" t="s">
        <v>1325</v>
      </c>
      <c r="P522" s="22" t="s">
        <v>73</v>
      </c>
      <c r="Q522" s="27">
        <v>300000</v>
      </c>
      <c r="R522" s="22" t="s">
        <v>43</v>
      </c>
      <c r="S522" s="28" t="s">
        <v>608</v>
      </c>
      <c r="T522" s="29" t="s">
        <v>46</v>
      </c>
      <c r="U522" s="29"/>
      <c r="V522" s="29"/>
      <c r="W522" s="29"/>
      <c r="X522" s="29"/>
      <c r="Y522" s="30"/>
      <c r="Z522" s="23"/>
      <c r="AA522" s="35"/>
      <c r="AB522" s="36"/>
    </row>
    <row r="523" spans="1:28" s="20" customFormat="1" ht="19.899999999999999" customHeight="1">
      <c r="A523" s="44" t="s">
        <v>1615</v>
      </c>
      <c r="B523" s="26" t="s">
        <v>1105</v>
      </c>
      <c r="C523" s="41"/>
      <c r="D523" s="21" t="s">
        <v>984</v>
      </c>
      <c r="E523" s="21" t="s">
        <v>89</v>
      </c>
      <c r="F523" s="22" t="s">
        <v>32</v>
      </c>
      <c r="G523" s="22" t="s">
        <v>1319</v>
      </c>
      <c r="H523" s="21" t="s">
        <v>1320</v>
      </c>
      <c r="I523" s="23" t="s">
        <v>1321</v>
      </c>
      <c r="J523" s="23" t="s">
        <v>1337</v>
      </c>
      <c r="K523" s="24" t="s">
        <v>1616</v>
      </c>
      <c r="L523" s="23" t="s">
        <v>1617</v>
      </c>
      <c r="M523" s="25" t="s">
        <v>302</v>
      </c>
      <c r="N523" s="25" t="s">
        <v>303</v>
      </c>
      <c r="O523" s="26" t="s">
        <v>1325</v>
      </c>
      <c r="P523" s="22" t="s">
        <v>73</v>
      </c>
      <c r="Q523" s="27">
        <v>350000</v>
      </c>
      <c r="R523" s="22" t="s">
        <v>43</v>
      </c>
      <c r="S523" s="28" t="s">
        <v>608</v>
      </c>
      <c r="T523" s="29" t="s">
        <v>46</v>
      </c>
      <c r="U523" s="29"/>
      <c r="V523" s="29"/>
      <c r="W523" s="29"/>
      <c r="X523" s="29"/>
      <c r="Y523" s="30"/>
      <c r="Z523" s="23"/>
      <c r="AA523" s="35"/>
      <c r="AB523" s="36"/>
    </row>
    <row r="524" spans="1:28" s="20" customFormat="1" ht="19.899999999999999" customHeight="1">
      <c r="A524" s="44" t="s">
        <v>1618</v>
      </c>
      <c r="B524" s="26" t="s">
        <v>1105</v>
      </c>
      <c r="C524" s="41"/>
      <c r="D524" s="21" t="s">
        <v>984</v>
      </c>
      <c r="E524" s="21" t="s">
        <v>89</v>
      </c>
      <c r="F524" s="22" t="s">
        <v>32</v>
      </c>
      <c r="G524" s="22" t="s">
        <v>1319</v>
      </c>
      <c r="H524" s="21" t="s">
        <v>1320</v>
      </c>
      <c r="I524" s="23" t="s">
        <v>1321</v>
      </c>
      <c r="J524" s="23" t="s">
        <v>1337</v>
      </c>
      <c r="K524" s="24" t="s">
        <v>1619</v>
      </c>
      <c r="L524" s="23" t="s">
        <v>1620</v>
      </c>
      <c r="M524" s="25" t="s">
        <v>302</v>
      </c>
      <c r="N524" s="25" t="s">
        <v>303</v>
      </c>
      <c r="O524" s="26" t="s">
        <v>1325</v>
      </c>
      <c r="P524" s="22" t="s">
        <v>73</v>
      </c>
      <c r="Q524" s="27">
        <v>400000</v>
      </c>
      <c r="R524" s="22" t="s">
        <v>43</v>
      </c>
      <c r="S524" s="28" t="s">
        <v>608</v>
      </c>
      <c r="T524" s="29" t="s">
        <v>46</v>
      </c>
      <c r="U524" s="29"/>
      <c r="V524" s="29"/>
      <c r="W524" s="29"/>
      <c r="X524" s="29"/>
      <c r="Y524" s="30"/>
      <c r="Z524" s="23"/>
      <c r="AA524" s="35"/>
      <c r="AB524" s="36"/>
    </row>
    <row r="525" spans="1:28" s="20" customFormat="1" ht="19.899999999999999" customHeight="1">
      <c r="A525" s="44" t="s">
        <v>1621</v>
      </c>
      <c r="B525" s="26" t="s">
        <v>1105</v>
      </c>
      <c r="C525" s="41"/>
      <c r="D525" s="21" t="s">
        <v>984</v>
      </c>
      <c r="E525" s="21" t="s">
        <v>89</v>
      </c>
      <c r="F525" s="22" t="s">
        <v>32</v>
      </c>
      <c r="G525" s="22" t="s">
        <v>1319</v>
      </c>
      <c r="H525" s="21" t="s">
        <v>1320</v>
      </c>
      <c r="I525" s="23" t="s">
        <v>1321</v>
      </c>
      <c r="J525" s="23" t="s">
        <v>1337</v>
      </c>
      <c r="K525" s="24" t="s">
        <v>1590</v>
      </c>
      <c r="L525" s="23"/>
      <c r="M525" s="25" t="s">
        <v>54</v>
      </c>
      <c r="N525" s="25" t="s">
        <v>125</v>
      </c>
      <c r="O525" s="26" t="s">
        <v>1542</v>
      </c>
      <c r="P525" s="22" t="s">
        <v>73</v>
      </c>
      <c r="Q525" s="27">
        <v>769230.76923076925</v>
      </c>
      <c r="R525" s="22" t="s">
        <v>43</v>
      </c>
      <c r="S525" s="28" t="s">
        <v>608</v>
      </c>
      <c r="T525" s="29" t="s">
        <v>46</v>
      </c>
      <c r="U525" s="29"/>
      <c r="V525" s="29"/>
      <c r="W525" s="29"/>
      <c r="X525" s="29"/>
      <c r="Y525" s="30"/>
      <c r="Z525" s="23"/>
      <c r="AA525" s="35"/>
      <c r="AB525" s="36"/>
    </row>
    <row r="526" spans="1:28" s="20" customFormat="1" ht="19.899999999999999" customHeight="1">
      <c r="A526" s="44" t="s">
        <v>1622</v>
      </c>
      <c r="B526" s="26" t="s">
        <v>1105</v>
      </c>
      <c r="C526" s="41"/>
      <c r="D526" s="21" t="s">
        <v>984</v>
      </c>
      <c r="E526" s="21" t="s">
        <v>89</v>
      </c>
      <c r="F526" s="22" t="s">
        <v>32</v>
      </c>
      <c r="G526" s="22" t="s">
        <v>1319</v>
      </c>
      <c r="H526" s="21" t="s">
        <v>1320</v>
      </c>
      <c r="I526" s="23" t="s">
        <v>1321</v>
      </c>
      <c r="J526" s="23" t="s">
        <v>1337</v>
      </c>
      <c r="K526" s="24" t="s">
        <v>1596</v>
      </c>
      <c r="L526" s="23" t="s">
        <v>1594</v>
      </c>
      <c r="M526" s="25" t="s">
        <v>54</v>
      </c>
      <c r="N526" s="25" t="s">
        <v>125</v>
      </c>
      <c r="O526" s="26" t="s">
        <v>1542</v>
      </c>
      <c r="P526" s="22" t="s">
        <v>73</v>
      </c>
      <c r="Q526" s="27">
        <v>1153846.1538461538</v>
      </c>
      <c r="R526" s="22" t="s">
        <v>43</v>
      </c>
      <c r="S526" s="28" t="s">
        <v>608</v>
      </c>
      <c r="T526" s="29" t="s">
        <v>46</v>
      </c>
      <c r="U526" s="29"/>
      <c r="V526" s="29"/>
      <c r="W526" s="29"/>
      <c r="X526" s="29"/>
      <c r="Y526" s="30"/>
      <c r="Z526" s="23"/>
      <c r="AA526" s="35"/>
      <c r="AB526" s="36"/>
    </row>
    <row r="527" spans="1:28" s="20" customFormat="1" ht="19.899999999999999" customHeight="1">
      <c r="A527" s="44" t="s">
        <v>1623</v>
      </c>
      <c r="B527" s="26" t="s">
        <v>1105</v>
      </c>
      <c r="C527" s="41"/>
      <c r="D527" s="21" t="s">
        <v>984</v>
      </c>
      <c r="E527" s="21" t="s">
        <v>89</v>
      </c>
      <c r="F527" s="22" t="s">
        <v>32</v>
      </c>
      <c r="G527" s="22" t="s">
        <v>1319</v>
      </c>
      <c r="H527" s="21" t="s">
        <v>1320</v>
      </c>
      <c r="I527" s="23" t="s">
        <v>1321</v>
      </c>
      <c r="J527" s="23" t="s">
        <v>1337</v>
      </c>
      <c r="K527" s="24" t="s">
        <v>1624</v>
      </c>
      <c r="L527" s="23" t="s">
        <v>1608</v>
      </c>
      <c r="M527" s="25" t="s">
        <v>54</v>
      </c>
      <c r="N527" s="25" t="s">
        <v>125</v>
      </c>
      <c r="O527" s="26" t="s">
        <v>1542</v>
      </c>
      <c r="P527" s="22" t="s">
        <v>73</v>
      </c>
      <c r="Q527" s="27">
        <v>961538.4615384615</v>
      </c>
      <c r="R527" s="22" t="s">
        <v>43</v>
      </c>
      <c r="S527" s="28" t="s">
        <v>608</v>
      </c>
      <c r="T527" s="29" t="s">
        <v>46</v>
      </c>
      <c r="U527" s="29"/>
      <c r="V527" s="29"/>
      <c r="W527" s="29"/>
      <c r="X527" s="29"/>
      <c r="Y527" s="30"/>
      <c r="Z527" s="23"/>
      <c r="AA527" s="35"/>
      <c r="AB527" s="36"/>
    </row>
    <row r="528" spans="1:28" s="20" customFormat="1" ht="19.899999999999999" customHeight="1">
      <c r="A528" s="44" t="s">
        <v>1625</v>
      </c>
      <c r="B528" s="26" t="s">
        <v>1105</v>
      </c>
      <c r="C528" s="41"/>
      <c r="D528" s="21" t="s">
        <v>984</v>
      </c>
      <c r="E528" s="21" t="s">
        <v>75</v>
      </c>
      <c r="F528" s="22" t="s">
        <v>32</v>
      </c>
      <c r="G528" s="22" t="s">
        <v>1319</v>
      </c>
      <c r="H528" s="21" t="s">
        <v>1320</v>
      </c>
      <c r="I528" s="23" t="s">
        <v>1321</v>
      </c>
      <c r="J528" s="23" t="s">
        <v>1337</v>
      </c>
      <c r="K528" s="24" t="s">
        <v>1599</v>
      </c>
      <c r="L528" s="23"/>
      <c r="M528" s="25" t="s">
        <v>54</v>
      </c>
      <c r="N528" s="25" t="s">
        <v>125</v>
      </c>
      <c r="O528" s="26" t="s">
        <v>1542</v>
      </c>
      <c r="P528" s="22" t="s">
        <v>73</v>
      </c>
      <c r="Q528" s="27">
        <v>400000</v>
      </c>
      <c r="R528" s="22" t="s">
        <v>43</v>
      </c>
      <c r="S528" s="28" t="s">
        <v>355</v>
      </c>
      <c r="T528" s="29" t="s">
        <v>46</v>
      </c>
      <c r="U528" s="29"/>
      <c r="V528" s="29"/>
      <c r="W528" s="29"/>
      <c r="X528" s="29"/>
      <c r="Y528" s="30"/>
      <c r="Z528" s="23"/>
      <c r="AA528" s="35"/>
      <c r="AB528" s="36"/>
    </row>
    <row r="529" spans="1:28" s="20" customFormat="1" ht="19.899999999999999" customHeight="1">
      <c r="A529" s="44" t="s">
        <v>1626</v>
      </c>
      <c r="B529" s="26" t="s">
        <v>1105</v>
      </c>
      <c r="C529" s="41"/>
      <c r="D529" s="21" t="s">
        <v>984</v>
      </c>
      <c r="E529" s="21" t="s">
        <v>75</v>
      </c>
      <c r="F529" s="22" t="s">
        <v>32</v>
      </c>
      <c r="G529" s="22" t="s">
        <v>1319</v>
      </c>
      <c r="H529" s="21" t="s">
        <v>1320</v>
      </c>
      <c r="I529" s="23" t="s">
        <v>1321</v>
      </c>
      <c r="J529" s="23" t="s">
        <v>1337</v>
      </c>
      <c r="K529" s="24" t="s">
        <v>1627</v>
      </c>
      <c r="L529" s="23" t="s">
        <v>1628</v>
      </c>
      <c r="M529" s="25" t="s">
        <v>302</v>
      </c>
      <c r="N529" s="25" t="s">
        <v>303</v>
      </c>
      <c r="O529" s="26" t="s">
        <v>1325</v>
      </c>
      <c r="P529" s="22" t="s">
        <v>73</v>
      </c>
      <c r="Q529" s="27">
        <v>250000</v>
      </c>
      <c r="R529" s="22" t="s">
        <v>43</v>
      </c>
      <c r="S529" s="28" t="s">
        <v>608</v>
      </c>
      <c r="T529" s="29" t="s">
        <v>46</v>
      </c>
      <c r="U529" s="29"/>
      <c r="V529" s="29"/>
      <c r="W529" s="29"/>
      <c r="X529" s="29"/>
      <c r="Y529" s="30"/>
      <c r="Z529" s="23"/>
      <c r="AA529" s="35"/>
      <c r="AB529" s="36"/>
    </row>
    <row r="530" spans="1:28" s="20" customFormat="1" ht="19.899999999999999" customHeight="1">
      <c r="A530" s="44" t="s">
        <v>1629</v>
      </c>
      <c r="B530" s="26" t="s">
        <v>1105</v>
      </c>
      <c r="C530" s="41"/>
      <c r="D530" s="21" t="s">
        <v>984</v>
      </c>
      <c r="E530" s="21" t="s">
        <v>75</v>
      </c>
      <c r="F530" s="22" t="s">
        <v>32</v>
      </c>
      <c r="G530" s="22" t="s">
        <v>1319</v>
      </c>
      <c r="H530" s="21" t="s">
        <v>1320</v>
      </c>
      <c r="I530" s="23" t="s">
        <v>1321</v>
      </c>
      <c r="J530" s="23" t="s">
        <v>1337</v>
      </c>
      <c r="K530" s="24" t="s">
        <v>1630</v>
      </c>
      <c r="L530" s="23" t="s">
        <v>1631</v>
      </c>
      <c r="M530" s="25" t="s">
        <v>302</v>
      </c>
      <c r="N530" s="25" t="s">
        <v>303</v>
      </c>
      <c r="O530" s="26" t="s">
        <v>1325</v>
      </c>
      <c r="P530" s="22" t="s">
        <v>73</v>
      </c>
      <c r="Q530" s="27">
        <v>600000</v>
      </c>
      <c r="R530" s="22" t="s">
        <v>43</v>
      </c>
      <c r="S530" s="28" t="s">
        <v>608</v>
      </c>
      <c r="T530" s="29" t="s">
        <v>46</v>
      </c>
      <c r="U530" s="29"/>
      <c r="V530" s="29"/>
      <c r="W530" s="29"/>
      <c r="X530" s="29"/>
      <c r="Y530" s="30"/>
      <c r="Z530" s="23"/>
      <c r="AA530" s="35"/>
      <c r="AB530" s="36"/>
    </row>
    <row r="531" spans="1:28" s="20" customFormat="1" ht="19.899999999999999" customHeight="1">
      <c r="A531" s="44" t="s">
        <v>1632</v>
      </c>
      <c r="B531" s="26" t="s">
        <v>1105</v>
      </c>
      <c r="C531" s="41"/>
      <c r="D531" s="21" t="s">
        <v>984</v>
      </c>
      <c r="E531" s="21" t="s">
        <v>89</v>
      </c>
      <c r="F531" s="22" t="s">
        <v>32</v>
      </c>
      <c r="G531" s="22" t="s">
        <v>1319</v>
      </c>
      <c r="H531" s="21" t="s">
        <v>1320</v>
      </c>
      <c r="I531" s="23" t="s">
        <v>1321</v>
      </c>
      <c r="J531" s="23" t="s">
        <v>1337</v>
      </c>
      <c r="K531" s="24" t="s">
        <v>1633</v>
      </c>
      <c r="L531" s="23" t="s">
        <v>1634</v>
      </c>
      <c r="M531" s="25" t="s">
        <v>302</v>
      </c>
      <c r="N531" s="25" t="s">
        <v>303</v>
      </c>
      <c r="O531" s="26" t="s">
        <v>1325</v>
      </c>
      <c r="P531" s="22" t="s">
        <v>73</v>
      </c>
      <c r="Q531" s="27">
        <v>480000</v>
      </c>
      <c r="R531" s="22" t="s">
        <v>43</v>
      </c>
      <c r="S531" s="28" t="s">
        <v>608</v>
      </c>
      <c r="T531" s="29" t="s">
        <v>46</v>
      </c>
      <c r="U531" s="29"/>
      <c r="V531" s="29"/>
      <c r="W531" s="29"/>
      <c r="X531" s="29"/>
      <c r="Y531" s="30"/>
      <c r="Z531" s="23"/>
      <c r="AA531" s="35"/>
      <c r="AB531" s="36"/>
    </row>
    <row r="532" spans="1:28" s="20" customFormat="1" ht="19.899999999999999" customHeight="1">
      <c r="A532" s="44" t="s">
        <v>1635</v>
      </c>
      <c r="B532" s="26" t="s">
        <v>1105</v>
      </c>
      <c r="C532" s="41"/>
      <c r="D532" s="21" t="s">
        <v>984</v>
      </c>
      <c r="E532" s="21" t="s">
        <v>89</v>
      </c>
      <c r="F532" s="22" t="s">
        <v>32</v>
      </c>
      <c r="G532" s="22" t="s">
        <v>1319</v>
      </c>
      <c r="H532" s="21" t="s">
        <v>1320</v>
      </c>
      <c r="I532" s="23" t="s">
        <v>1321</v>
      </c>
      <c r="J532" s="23" t="s">
        <v>1337</v>
      </c>
      <c r="K532" s="24" t="s">
        <v>1636</v>
      </c>
      <c r="L532" s="23" t="s">
        <v>1637</v>
      </c>
      <c r="M532" s="25" t="s">
        <v>302</v>
      </c>
      <c r="N532" s="25" t="s">
        <v>303</v>
      </c>
      <c r="O532" s="26" t="s">
        <v>1325</v>
      </c>
      <c r="P532" s="22" t="s">
        <v>64</v>
      </c>
      <c r="Q532" s="27">
        <v>5000000</v>
      </c>
      <c r="R532" s="22" t="s">
        <v>43</v>
      </c>
      <c r="S532" s="28" t="s">
        <v>608</v>
      </c>
      <c r="T532" s="29" t="s">
        <v>46</v>
      </c>
      <c r="U532" s="29"/>
      <c r="V532" s="29" t="s">
        <v>46</v>
      </c>
      <c r="W532" s="29"/>
      <c r="X532" s="29"/>
      <c r="Y532" s="30" t="s">
        <v>1638</v>
      </c>
      <c r="Z532" s="23"/>
      <c r="AA532" s="35"/>
      <c r="AB532" s="36"/>
    </row>
    <row r="533" spans="1:28" s="20" customFormat="1" ht="19.899999999999999" customHeight="1">
      <c r="A533" s="44" t="s">
        <v>1639</v>
      </c>
      <c r="B533" s="26" t="s">
        <v>1105</v>
      </c>
      <c r="C533" s="41"/>
      <c r="D533" s="21" t="s">
        <v>984</v>
      </c>
      <c r="E533" s="21" t="s">
        <v>89</v>
      </c>
      <c r="F533" s="22" t="s">
        <v>32</v>
      </c>
      <c r="G533" s="22" t="s">
        <v>1319</v>
      </c>
      <c r="H533" s="21" t="s">
        <v>1320</v>
      </c>
      <c r="I533" s="23" t="s">
        <v>1321</v>
      </c>
      <c r="J533" s="23" t="s">
        <v>1337</v>
      </c>
      <c r="K533" s="24" t="s">
        <v>1640</v>
      </c>
      <c r="L533" s="23" t="s">
        <v>1641</v>
      </c>
      <c r="M533" s="25" t="s">
        <v>302</v>
      </c>
      <c r="N533" s="25" t="s">
        <v>303</v>
      </c>
      <c r="O533" s="26" t="s">
        <v>1325</v>
      </c>
      <c r="P533" s="22" t="s">
        <v>73</v>
      </c>
      <c r="Q533" s="27">
        <v>2500000</v>
      </c>
      <c r="R533" s="22" t="s">
        <v>43</v>
      </c>
      <c r="S533" s="28" t="s">
        <v>608</v>
      </c>
      <c r="T533" s="29" t="s">
        <v>46</v>
      </c>
      <c r="U533" s="29"/>
      <c r="V533" s="29"/>
      <c r="W533" s="29"/>
      <c r="X533" s="29"/>
      <c r="Y533" s="30"/>
      <c r="Z533" s="23"/>
      <c r="AA533" s="35"/>
      <c r="AB533" s="36"/>
    </row>
    <row r="534" spans="1:28" s="20" customFormat="1" ht="19.899999999999999" customHeight="1">
      <c r="A534" s="44" t="s">
        <v>1642</v>
      </c>
      <c r="B534" s="26" t="s">
        <v>1105</v>
      </c>
      <c r="C534" s="41"/>
      <c r="D534" s="21" t="s">
        <v>984</v>
      </c>
      <c r="E534" s="21" t="s">
        <v>89</v>
      </c>
      <c r="F534" s="22" t="s">
        <v>32</v>
      </c>
      <c r="G534" s="22" t="s">
        <v>1319</v>
      </c>
      <c r="H534" s="21" t="s">
        <v>1320</v>
      </c>
      <c r="I534" s="23" t="s">
        <v>1321</v>
      </c>
      <c r="J534" s="23" t="s">
        <v>1337</v>
      </c>
      <c r="K534" s="24" t="s">
        <v>1643</v>
      </c>
      <c r="L534" s="23" t="s">
        <v>1644</v>
      </c>
      <c r="M534" s="25" t="s">
        <v>302</v>
      </c>
      <c r="N534" s="25" t="s">
        <v>303</v>
      </c>
      <c r="O534" s="26" t="s">
        <v>1325</v>
      </c>
      <c r="P534" s="22" t="s">
        <v>42</v>
      </c>
      <c r="Q534" s="27">
        <v>2500000</v>
      </c>
      <c r="R534" s="22" t="s">
        <v>43</v>
      </c>
      <c r="S534" s="28" t="s">
        <v>608</v>
      </c>
      <c r="T534" s="29" t="s">
        <v>46</v>
      </c>
      <c r="U534" s="29"/>
      <c r="V534" s="29"/>
      <c r="W534" s="29"/>
      <c r="X534" s="29"/>
      <c r="Y534" s="30"/>
      <c r="Z534" s="23"/>
      <c r="AA534" s="35"/>
      <c r="AB534" s="36"/>
    </row>
    <row r="535" spans="1:28" s="20" customFormat="1" ht="19.899999999999999" customHeight="1">
      <c r="A535" s="44" t="s">
        <v>1645</v>
      </c>
      <c r="B535" s="26" t="s">
        <v>1105</v>
      </c>
      <c r="C535" s="41"/>
      <c r="D535" s="21" t="s">
        <v>984</v>
      </c>
      <c r="E535" s="21" t="s">
        <v>89</v>
      </c>
      <c r="F535" s="22" t="s">
        <v>32</v>
      </c>
      <c r="G535" s="22" t="s">
        <v>1319</v>
      </c>
      <c r="H535" s="21" t="s">
        <v>1320</v>
      </c>
      <c r="I535" s="23" t="s">
        <v>1321</v>
      </c>
      <c r="J535" s="23" t="s">
        <v>1337</v>
      </c>
      <c r="K535" s="24" t="s">
        <v>1646</v>
      </c>
      <c r="L535" s="23" t="s">
        <v>1647</v>
      </c>
      <c r="M535" s="25" t="s">
        <v>302</v>
      </c>
      <c r="N535" s="25" t="s">
        <v>303</v>
      </c>
      <c r="O535" s="26" t="s">
        <v>1325</v>
      </c>
      <c r="P535" s="22" t="s">
        <v>64</v>
      </c>
      <c r="Q535" s="27">
        <v>4728080.9838709673</v>
      </c>
      <c r="R535" s="22" t="s">
        <v>43</v>
      </c>
      <c r="S535" s="28" t="s">
        <v>518</v>
      </c>
      <c r="T535" s="29" t="s">
        <v>46</v>
      </c>
      <c r="U535" s="29"/>
      <c r="V535" s="29" t="s">
        <v>46</v>
      </c>
      <c r="W535" s="29"/>
      <c r="X535" s="29"/>
      <c r="Y535" s="30" t="s">
        <v>1638</v>
      </c>
      <c r="Z535" s="23"/>
      <c r="AA535" s="35"/>
      <c r="AB535" s="36"/>
    </row>
    <row r="536" spans="1:28" s="20" customFormat="1" ht="19.899999999999999" customHeight="1">
      <c r="A536" s="44" t="s">
        <v>1378</v>
      </c>
      <c r="B536" s="26" t="s">
        <v>1105</v>
      </c>
      <c r="C536" s="41"/>
      <c r="D536" s="21" t="s">
        <v>984</v>
      </c>
      <c r="E536" s="21" t="s">
        <v>89</v>
      </c>
      <c r="F536" s="22" t="s">
        <v>32</v>
      </c>
      <c r="G536" s="22" t="s">
        <v>1319</v>
      </c>
      <c r="H536" s="21" t="s">
        <v>1320</v>
      </c>
      <c r="I536" s="23" t="s">
        <v>1321</v>
      </c>
      <c r="J536" s="23" t="s">
        <v>1337</v>
      </c>
      <c r="K536" s="24" t="s">
        <v>1648</v>
      </c>
      <c r="L536" s="23" t="s">
        <v>1649</v>
      </c>
      <c r="M536" s="25" t="s">
        <v>302</v>
      </c>
      <c r="N536" s="25" t="s">
        <v>303</v>
      </c>
      <c r="O536" s="26" t="s">
        <v>1325</v>
      </c>
      <c r="P536" s="22" t="s">
        <v>42</v>
      </c>
      <c r="Q536" s="27">
        <v>600000</v>
      </c>
      <c r="R536" s="22" t="s">
        <v>43</v>
      </c>
      <c r="S536" s="28" t="s">
        <v>608</v>
      </c>
      <c r="T536" s="29" t="s">
        <v>46</v>
      </c>
      <c r="U536" s="29"/>
      <c r="V536" s="29"/>
      <c r="W536" s="29"/>
      <c r="X536" s="29"/>
      <c r="Y536" s="30"/>
      <c r="Z536" s="23"/>
      <c r="AA536" s="35"/>
      <c r="AB536" s="36"/>
    </row>
    <row r="537" spans="1:28" s="20" customFormat="1" ht="19.899999999999999" customHeight="1">
      <c r="A537" s="44" t="s">
        <v>1381</v>
      </c>
      <c r="B537" s="26" t="s">
        <v>1105</v>
      </c>
      <c r="C537" s="41"/>
      <c r="D537" s="21" t="s">
        <v>984</v>
      </c>
      <c r="E537" s="21" t="s">
        <v>31</v>
      </c>
      <c r="F537" s="22" t="s">
        <v>32</v>
      </c>
      <c r="G537" s="22" t="s">
        <v>1319</v>
      </c>
      <c r="H537" s="21" t="s">
        <v>1320</v>
      </c>
      <c r="I537" s="23" t="s">
        <v>1321</v>
      </c>
      <c r="J537" s="23" t="s">
        <v>1337</v>
      </c>
      <c r="K537" s="24" t="s">
        <v>1650</v>
      </c>
      <c r="L537" s="23" t="s">
        <v>1651</v>
      </c>
      <c r="M537" s="25" t="s">
        <v>302</v>
      </c>
      <c r="N537" s="25" t="s">
        <v>303</v>
      </c>
      <c r="O537" s="26" t="s">
        <v>1325</v>
      </c>
      <c r="P537" s="22" t="s">
        <v>73</v>
      </c>
      <c r="Q537" s="27">
        <v>4390243.9024390243</v>
      </c>
      <c r="R537" s="22" t="s">
        <v>43</v>
      </c>
      <c r="S537" s="28" t="s">
        <v>518</v>
      </c>
      <c r="T537" s="29" t="s">
        <v>46</v>
      </c>
      <c r="U537" s="29"/>
      <c r="V537" s="29"/>
      <c r="W537" s="29"/>
      <c r="X537" s="29"/>
      <c r="Y537" s="30"/>
      <c r="Z537" s="23"/>
      <c r="AA537" s="35"/>
      <c r="AB537" s="36"/>
    </row>
    <row r="538" spans="1:28" s="20" customFormat="1" ht="19.899999999999999" customHeight="1">
      <c r="A538" s="44" t="s">
        <v>1384</v>
      </c>
      <c r="B538" s="26" t="s">
        <v>1105</v>
      </c>
      <c r="C538" s="41"/>
      <c r="D538" s="21" t="s">
        <v>984</v>
      </c>
      <c r="E538" s="21" t="s">
        <v>89</v>
      </c>
      <c r="F538" s="22" t="s">
        <v>32</v>
      </c>
      <c r="G538" s="22" t="s">
        <v>1319</v>
      </c>
      <c r="H538" s="21" t="s">
        <v>1320</v>
      </c>
      <c r="I538" s="23" t="s">
        <v>1321</v>
      </c>
      <c r="J538" s="23" t="s">
        <v>1337</v>
      </c>
      <c r="K538" s="24" t="s">
        <v>1652</v>
      </c>
      <c r="L538" s="23" t="s">
        <v>1653</v>
      </c>
      <c r="M538" s="25" t="s">
        <v>302</v>
      </c>
      <c r="N538" s="25" t="s">
        <v>303</v>
      </c>
      <c r="O538" s="26" t="s">
        <v>1325</v>
      </c>
      <c r="P538" s="22" t="s">
        <v>73</v>
      </c>
      <c r="Q538" s="27">
        <v>926829.26829268294</v>
      </c>
      <c r="R538" s="22" t="s">
        <v>43</v>
      </c>
      <c r="S538" s="28" t="s">
        <v>518</v>
      </c>
      <c r="T538" s="29" t="s">
        <v>46</v>
      </c>
      <c r="U538" s="29"/>
      <c r="V538" s="29"/>
      <c r="W538" s="29"/>
      <c r="X538" s="29"/>
      <c r="Y538" s="30"/>
      <c r="Z538" s="23"/>
      <c r="AA538" s="35"/>
      <c r="AB538" s="36"/>
    </row>
    <row r="539" spans="1:28" s="20" customFormat="1" ht="19.899999999999999" customHeight="1">
      <c r="A539" s="44" t="s">
        <v>1387</v>
      </c>
      <c r="B539" s="26" t="s">
        <v>1105</v>
      </c>
      <c r="C539" s="41"/>
      <c r="D539" s="21" t="s">
        <v>984</v>
      </c>
      <c r="E539" s="21" t="s">
        <v>89</v>
      </c>
      <c r="F539" s="22" t="s">
        <v>32</v>
      </c>
      <c r="G539" s="22" t="s">
        <v>1319</v>
      </c>
      <c r="H539" s="21" t="s">
        <v>1320</v>
      </c>
      <c r="I539" s="23" t="s">
        <v>1321</v>
      </c>
      <c r="J539" s="23" t="s">
        <v>1337</v>
      </c>
      <c r="K539" s="24" t="s">
        <v>1654</v>
      </c>
      <c r="L539" s="23" t="s">
        <v>1655</v>
      </c>
      <c r="M539" s="25" t="s">
        <v>302</v>
      </c>
      <c r="N539" s="25" t="s">
        <v>303</v>
      </c>
      <c r="O539" s="26" t="s">
        <v>1325</v>
      </c>
      <c r="P539" s="22" t="s">
        <v>73</v>
      </c>
      <c r="Q539" s="27">
        <v>1800000</v>
      </c>
      <c r="R539" s="22" t="s">
        <v>43</v>
      </c>
      <c r="S539" s="28" t="s">
        <v>499</v>
      </c>
      <c r="T539" s="29" t="s">
        <v>46</v>
      </c>
      <c r="U539" s="29"/>
      <c r="V539" s="29"/>
      <c r="W539" s="29"/>
      <c r="X539" s="29"/>
      <c r="Y539" s="30"/>
      <c r="Z539" s="23"/>
      <c r="AA539" s="35"/>
      <c r="AB539" s="36"/>
    </row>
    <row r="540" spans="1:28" s="20" customFormat="1" ht="19.899999999999999" customHeight="1">
      <c r="A540" s="44" t="s">
        <v>1389</v>
      </c>
      <c r="B540" s="26" t="s">
        <v>1105</v>
      </c>
      <c r="C540" s="41"/>
      <c r="D540" s="21" t="s">
        <v>984</v>
      </c>
      <c r="E540" s="21" t="s">
        <v>89</v>
      </c>
      <c r="F540" s="22" t="s">
        <v>32</v>
      </c>
      <c r="G540" s="22" t="s">
        <v>1319</v>
      </c>
      <c r="H540" s="21" t="s">
        <v>1320</v>
      </c>
      <c r="I540" s="23" t="s">
        <v>1321</v>
      </c>
      <c r="J540" s="23" t="s">
        <v>1337</v>
      </c>
      <c r="K540" s="24" t="s">
        <v>1656</v>
      </c>
      <c r="L540" s="23" t="s">
        <v>1657</v>
      </c>
      <c r="M540" s="25" t="s">
        <v>302</v>
      </c>
      <c r="N540" s="25" t="s">
        <v>303</v>
      </c>
      <c r="O540" s="26" t="s">
        <v>302</v>
      </c>
      <c r="P540" s="22" t="s">
        <v>73</v>
      </c>
      <c r="Q540" s="27">
        <v>3500000</v>
      </c>
      <c r="R540" s="22" t="s">
        <v>43</v>
      </c>
      <c r="S540" s="28" t="s">
        <v>608</v>
      </c>
      <c r="T540" s="29" t="s">
        <v>46</v>
      </c>
      <c r="U540" s="29"/>
      <c r="V540" s="29"/>
      <c r="W540" s="29"/>
      <c r="X540" s="29"/>
      <c r="Y540" s="30"/>
      <c r="Z540" s="23"/>
      <c r="AA540" s="35"/>
      <c r="AB540" s="36"/>
    </row>
    <row r="541" spans="1:28" s="20" customFormat="1" ht="19.899999999999999" customHeight="1">
      <c r="A541" s="44" t="s">
        <v>1392</v>
      </c>
      <c r="B541" s="26" t="s">
        <v>1105</v>
      </c>
      <c r="C541" s="41"/>
      <c r="D541" s="21" t="s">
        <v>984</v>
      </c>
      <c r="E541" s="21" t="s">
        <v>89</v>
      </c>
      <c r="F541" s="22" t="s">
        <v>32</v>
      </c>
      <c r="G541" s="22" t="s">
        <v>1319</v>
      </c>
      <c r="H541" s="21" t="s">
        <v>1320</v>
      </c>
      <c r="I541" s="23" t="s">
        <v>1321</v>
      </c>
      <c r="J541" s="23" t="s">
        <v>1337</v>
      </c>
      <c r="K541" s="24" t="s">
        <v>1658</v>
      </c>
      <c r="L541" s="23" t="s">
        <v>1659</v>
      </c>
      <c r="M541" s="25" t="s">
        <v>302</v>
      </c>
      <c r="N541" s="25" t="s">
        <v>303</v>
      </c>
      <c r="O541" s="26" t="s">
        <v>302</v>
      </c>
      <c r="P541" s="22" t="s">
        <v>42</v>
      </c>
      <c r="Q541" s="27">
        <v>10800000</v>
      </c>
      <c r="R541" s="22" t="s">
        <v>43</v>
      </c>
      <c r="S541" s="28" t="s">
        <v>518</v>
      </c>
      <c r="T541" s="29" t="s">
        <v>46</v>
      </c>
      <c r="U541" s="29"/>
      <c r="V541" s="29"/>
      <c r="W541" s="29"/>
      <c r="X541" s="29" t="s">
        <v>46</v>
      </c>
      <c r="Y541" s="30"/>
      <c r="Z541" s="23"/>
      <c r="AA541" s="35"/>
      <c r="AB541" s="36"/>
    </row>
    <row r="542" spans="1:28" s="20" customFormat="1" ht="19.899999999999999" customHeight="1">
      <c r="A542" s="44" t="s">
        <v>1395</v>
      </c>
      <c r="B542" s="26" t="s">
        <v>1105</v>
      </c>
      <c r="C542" s="41"/>
      <c r="D542" s="21" t="s">
        <v>984</v>
      </c>
      <c r="E542" s="21" t="s">
        <v>75</v>
      </c>
      <c r="F542" s="22" t="s">
        <v>32</v>
      </c>
      <c r="G542" s="22" t="s">
        <v>1319</v>
      </c>
      <c r="H542" s="21" t="s">
        <v>1320</v>
      </c>
      <c r="I542" s="23" t="s">
        <v>1321</v>
      </c>
      <c r="J542" s="23" t="s">
        <v>1337</v>
      </c>
      <c r="K542" s="24" t="s">
        <v>1660</v>
      </c>
      <c r="L542" s="23" t="s">
        <v>1661</v>
      </c>
      <c r="M542" s="25" t="s">
        <v>302</v>
      </c>
      <c r="N542" s="25" t="s">
        <v>303</v>
      </c>
      <c r="O542" s="26" t="s">
        <v>1325</v>
      </c>
      <c r="P542" s="22" t="s">
        <v>73</v>
      </c>
      <c r="Q542" s="27">
        <v>2000000</v>
      </c>
      <c r="R542" s="22" t="s">
        <v>43</v>
      </c>
      <c r="S542" s="28" t="s">
        <v>608</v>
      </c>
      <c r="T542" s="29" t="s">
        <v>46</v>
      </c>
      <c r="U542" s="29"/>
      <c r="V542" s="29"/>
      <c r="W542" s="29"/>
      <c r="X542" s="29"/>
      <c r="Y542" s="30"/>
      <c r="Z542" s="23"/>
      <c r="AA542" s="35"/>
      <c r="AB542" s="36"/>
    </row>
    <row r="543" spans="1:28" s="20" customFormat="1" ht="19.899999999999999" customHeight="1">
      <c r="A543" s="44" t="s">
        <v>1398</v>
      </c>
      <c r="B543" s="26" t="s">
        <v>1105</v>
      </c>
      <c r="C543" s="41"/>
      <c r="D543" s="21" t="s">
        <v>984</v>
      </c>
      <c r="E543" s="21" t="s">
        <v>75</v>
      </c>
      <c r="F543" s="22" t="s">
        <v>32</v>
      </c>
      <c r="G543" s="22" t="s">
        <v>1319</v>
      </c>
      <c r="H543" s="21" t="s">
        <v>1320</v>
      </c>
      <c r="I543" s="23" t="s">
        <v>1321</v>
      </c>
      <c r="J543" s="23" t="s">
        <v>1337</v>
      </c>
      <c r="K543" s="24" t="s">
        <v>1662</v>
      </c>
      <c r="L543" s="23" t="s">
        <v>1663</v>
      </c>
      <c r="M543" s="25" t="s">
        <v>302</v>
      </c>
      <c r="N543" s="25" t="s">
        <v>303</v>
      </c>
      <c r="O543" s="26" t="s">
        <v>1325</v>
      </c>
      <c r="P543" s="22" t="s">
        <v>73</v>
      </c>
      <c r="Q543" s="27">
        <v>2100000</v>
      </c>
      <c r="R543" s="22" t="s">
        <v>43</v>
      </c>
      <c r="S543" s="28" t="s">
        <v>355</v>
      </c>
      <c r="T543" s="29" t="s">
        <v>46</v>
      </c>
      <c r="U543" s="29"/>
      <c r="V543" s="29"/>
      <c r="W543" s="29"/>
      <c r="X543" s="29"/>
      <c r="Y543" s="30"/>
      <c r="Z543" s="23"/>
      <c r="AA543" s="35"/>
      <c r="AB543" s="36"/>
    </row>
    <row r="544" spans="1:28" s="20" customFormat="1" ht="19.899999999999999" customHeight="1">
      <c r="A544" s="44" t="s">
        <v>1401</v>
      </c>
      <c r="B544" s="26" t="s">
        <v>1105</v>
      </c>
      <c r="C544" s="41"/>
      <c r="D544" s="21" t="s">
        <v>984</v>
      </c>
      <c r="E544" s="21" t="s">
        <v>89</v>
      </c>
      <c r="F544" s="22" t="s">
        <v>32</v>
      </c>
      <c r="G544" s="22" t="s">
        <v>1319</v>
      </c>
      <c r="H544" s="21" t="s">
        <v>1320</v>
      </c>
      <c r="I544" s="23" t="s">
        <v>1321</v>
      </c>
      <c r="J544" s="23" t="s">
        <v>1337</v>
      </c>
      <c r="K544" s="24" t="s">
        <v>1664</v>
      </c>
      <c r="L544" s="23" t="s">
        <v>1665</v>
      </c>
      <c r="M544" s="25" t="s">
        <v>302</v>
      </c>
      <c r="N544" s="25" t="s">
        <v>303</v>
      </c>
      <c r="O544" s="26" t="s">
        <v>302</v>
      </c>
      <c r="P544" s="22" t="s">
        <v>294</v>
      </c>
      <c r="Q544" s="27">
        <v>12000000</v>
      </c>
      <c r="R544" s="22" t="s">
        <v>43</v>
      </c>
      <c r="S544" s="28" t="s">
        <v>499</v>
      </c>
      <c r="T544" s="29"/>
      <c r="U544" s="29"/>
      <c r="V544" s="29"/>
      <c r="W544" s="29"/>
      <c r="X544" s="29" t="s">
        <v>46</v>
      </c>
      <c r="Y544" s="30"/>
      <c r="Z544" s="23"/>
      <c r="AA544" s="35"/>
      <c r="AB544" s="36"/>
    </row>
    <row r="545" spans="1:28" s="20" customFormat="1" ht="19.899999999999999" customHeight="1">
      <c r="A545" s="44" t="s">
        <v>1666</v>
      </c>
      <c r="B545" s="26" t="s">
        <v>29</v>
      </c>
      <c r="C545" s="57" t="str">
        <f>A545</f>
        <v>5A</v>
      </c>
      <c r="D545" s="21" t="s">
        <v>30</v>
      </c>
      <c r="E545" s="21" t="s">
        <v>75</v>
      </c>
      <c r="F545" s="22" t="s">
        <v>50</v>
      </c>
      <c r="G545" s="22" t="s">
        <v>1667</v>
      </c>
      <c r="H545" s="21" t="s">
        <v>1667</v>
      </c>
      <c r="I545" s="23" t="s">
        <v>1667</v>
      </c>
      <c r="J545" s="24" t="s">
        <v>1668</v>
      </c>
      <c r="K545" s="23" t="s">
        <v>1669</v>
      </c>
      <c r="L545" s="23" t="s">
        <v>1670</v>
      </c>
      <c r="M545" s="25" t="s">
        <v>302</v>
      </c>
      <c r="N545" s="25" t="s">
        <v>303</v>
      </c>
      <c r="O545" s="26" t="s">
        <v>1667</v>
      </c>
      <c r="P545" s="22" t="s">
        <v>73</v>
      </c>
      <c r="Q545" s="27">
        <v>31266000</v>
      </c>
      <c r="R545" s="22" t="s">
        <v>43</v>
      </c>
      <c r="S545" s="28" t="s">
        <v>499</v>
      </c>
      <c r="T545" s="29"/>
      <c r="U545" s="29" t="s">
        <v>46</v>
      </c>
      <c r="V545" s="29"/>
      <c r="W545" s="29"/>
      <c r="X545" s="29"/>
      <c r="Y545" s="30"/>
      <c r="Z545" s="23"/>
      <c r="AA545" s="35"/>
      <c r="AB545" s="36"/>
    </row>
    <row r="546" spans="1:28" s="20" customFormat="1" ht="19.899999999999999" customHeight="1">
      <c r="A546" s="44" t="s">
        <v>1671</v>
      </c>
      <c r="B546" s="26" t="s">
        <v>29</v>
      </c>
      <c r="C546" s="57" t="str">
        <f t="shared" ref="C546:C555" si="1">A546</f>
        <v>5B</v>
      </c>
      <c r="D546" s="21" t="s">
        <v>296</v>
      </c>
      <c r="E546" s="21" t="s">
        <v>31</v>
      </c>
      <c r="F546" s="22" t="s">
        <v>32</v>
      </c>
      <c r="G546" s="22" t="s">
        <v>1667</v>
      </c>
      <c r="H546" s="21" t="s">
        <v>1667</v>
      </c>
      <c r="I546" s="23" t="s">
        <v>1667</v>
      </c>
      <c r="J546" s="24" t="s">
        <v>1672</v>
      </c>
      <c r="K546" s="24"/>
      <c r="L546" s="23" t="s">
        <v>1673</v>
      </c>
      <c r="M546" s="25" t="s">
        <v>302</v>
      </c>
      <c r="N546" s="25" t="s">
        <v>303</v>
      </c>
      <c r="O546" s="26" t="s">
        <v>1667</v>
      </c>
      <c r="P546" s="22" t="s">
        <v>73</v>
      </c>
      <c r="Q546" s="27">
        <v>98550000</v>
      </c>
      <c r="R546" s="22" t="s">
        <v>43</v>
      </c>
      <c r="S546" s="28" t="s">
        <v>499</v>
      </c>
      <c r="T546" s="29"/>
      <c r="U546" s="29" t="s">
        <v>46</v>
      </c>
      <c r="V546" s="29"/>
      <c r="W546" s="29"/>
      <c r="X546" s="29" t="s">
        <v>46</v>
      </c>
      <c r="Y546" s="30"/>
      <c r="Z546" s="23"/>
      <c r="AA546" s="35"/>
      <c r="AB546" s="36"/>
    </row>
    <row r="547" spans="1:28" s="20" customFormat="1" ht="19.899999999999999" customHeight="1">
      <c r="A547" s="44" t="s">
        <v>1674</v>
      </c>
      <c r="B547" s="26" t="s">
        <v>29</v>
      </c>
      <c r="C547" s="57" t="str">
        <f t="shared" si="1"/>
        <v>5C</v>
      </c>
      <c r="D547" s="21" t="s">
        <v>589</v>
      </c>
      <c r="E547" s="21" t="s">
        <v>75</v>
      </c>
      <c r="F547" s="22" t="s">
        <v>32</v>
      </c>
      <c r="G547" s="22" t="s">
        <v>1667</v>
      </c>
      <c r="H547" s="21" t="s">
        <v>1667</v>
      </c>
      <c r="I547" s="23" t="s">
        <v>1667</v>
      </c>
      <c r="J547" s="24" t="s">
        <v>1675</v>
      </c>
      <c r="K547" s="23" t="s">
        <v>1676</v>
      </c>
      <c r="L547" s="23" t="s">
        <v>1677</v>
      </c>
      <c r="M547" s="25" t="s">
        <v>302</v>
      </c>
      <c r="N547" s="25" t="s">
        <v>303</v>
      </c>
      <c r="O547" s="26" t="s">
        <v>1667</v>
      </c>
      <c r="P547" s="22" t="s">
        <v>73</v>
      </c>
      <c r="Q547" s="27">
        <v>29455000</v>
      </c>
      <c r="R547" s="22" t="s">
        <v>43</v>
      </c>
      <c r="S547" s="28" t="s">
        <v>499</v>
      </c>
      <c r="T547" s="29"/>
      <c r="U547" s="29" t="s">
        <v>46</v>
      </c>
      <c r="V547" s="29"/>
      <c r="W547" s="29"/>
      <c r="X547" s="29"/>
      <c r="Y547" s="30"/>
      <c r="Z547" s="23"/>
      <c r="AA547" s="35"/>
      <c r="AB547" s="36"/>
    </row>
    <row r="548" spans="1:28" s="20" customFormat="1" ht="19.899999999999999" customHeight="1">
      <c r="A548" s="44" t="s">
        <v>1674</v>
      </c>
      <c r="B548" s="26" t="s">
        <v>29</v>
      </c>
      <c r="C548" s="57" t="str">
        <f t="shared" si="1"/>
        <v>5C</v>
      </c>
      <c r="D548" s="21" t="s">
        <v>296</v>
      </c>
      <c r="E548" s="21" t="s">
        <v>75</v>
      </c>
      <c r="F548" s="22" t="s">
        <v>32</v>
      </c>
      <c r="G548" s="22" t="s">
        <v>1667</v>
      </c>
      <c r="H548" s="21" t="s">
        <v>1667</v>
      </c>
      <c r="I548" s="23" t="s">
        <v>1667</v>
      </c>
      <c r="J548" s="24" t="s">
        <v>1675</v>
      </c>
      <c r="K548" s="23" t="s">
        <v>1678</v>
      </c>
      <c r="L548" s="23" t="s">
        <v>1679</v>
      </c>
      <c r="M548" s="25" t="s">
        <v>302</v>
      </c>
      <c r="N548" s="25" t="s">
        <v>303</v>
      </c>
      <c r="O548" s="26" t="s">
        <v>1667</v>
      </c>
      <c r="P548" s="22" t="s">
        <v>73</v>
      </c>
      <c r="Q548" s="27">
        <v>29950000</v>
      </c>
      <c r="R548" s="22" t="s">
        <v>43</v>
      </c>
      <c r="S548" s="28" t="s">
        <v>499</v>
      </c>
      <c r="T548" s="29"/>
      <c r="U548" s="29" t="s">
        <v>46</v>
      </c>
      <c r="V548" s="29"/>
      <c r="W548" s="29"/>
      <c r="X548" s="29"/>
      <c r="Y548" s="30"/>
      <c r="Z548" s="23"/>
      <c r="AA548" s="35"/>
      <c r="AB548" s="36"/>
    </row>
    <row r="549" spans="1:28" s="20" customFormat="1" ht="19.899999999999999" customHeight="1">
      <c r="A549" s="44" t="s">
        <v>1674</v>
      </c>
      <c r="B549" s="26" t="s">
        <v>29</v>
      </c>
      <c r="C549" s="57" t="str">
        <f t="shared" si="1"/>
        <v>5C</v>
      </c>
      <c r="D549" s="21" t="s">
        <v>296</v>
      </c>
      <c r="E549" s="21" t="s">
        <v>75</v>
      </c>
      <c r="F549" s="22" t="s">
        <v>32</v>
      </c>
      <c r="G549" s="22" t="s">
        <v>1667</v>
      </c>
      <c r="H549" s="21" t="s">
        <v>1667</v>
      </c>
      <c r="I549" s="23" t="s">
        <v>1667</v>
      </c>
      <c r="J549" s="24" t="s">
        <v>1675</v>
      </c>
      <c r="K549" s="23" t="s">
        <v>1680</v>
      </c>
      <c r="L549" s="23" t="s">
        <v>1681</v>
      </c>
      <c r="M549" s="25" t="s">
        <v>302</v>
      </c>
      <c r="N549" s="25" t="s">
        <v>303</v>
      </c>
      <c r="O549" s="26" t="s">
        <v>1667</v>
      </c>
      <c r="P549" s="22" t="s">
        <v>73</v>
      </c>
      <c r="Q549" s="27">
        <v>36650000</v>
      </c>
      <c r="R549" s="22" t="s">
        <v>43</v>
      </c>
      <c r="S549" s="28" t="s">
        <v>499</v>
      </c>
      <c r="T549" s="29"/>
      <c r="U549" s="29" t="s">
        <v>46</v>
      </c>
      <c r="V549" s="29"/>
      <c r="W549" s="29"/>
      <c r="X549" s="29"/>
      <c r="Y549" s="30"/>
      <c r="Z549" s="23"/>
      <c r="AA549" s="35"/>
      <c r="AB549" s="36"/>
    </row>
    <row r="550" spans="1:28" s="20" customFormat="1" ht="19.899999999999999" customHeight="1">
      <c r="A550" s="44" t="s">
        <v>1674</v>
      </c>
      <c r="B550" s="26" t="s">
        <v>29</v>
      </c>
      <c r="C550" s="57" t="str">
        <f t="shared" si="1"/>
        <v>5C</v>
      </c>
      <c r="D550" s="21" t="s">
        <v>296</v>
      </c>
      <c r="E550" s="21" t="s">
        <v>75</v>
      </c>
      <c r="F550" s="22" t="s">
        <v>32</v>
      </c>
      <c r="G550" s="22" t="s">
        <v>1667</v>
      </c>
      <c r="H550" s="21" t="s">
        <v>1667</v>
      </c>
      <c r="I550" s="23" t="s">
        <v>1667</v>
      </c>
      <c r="J550" s="24" t="s">
        <v>1675</v>
      </c>
      <c r="K550" s="23" t="s">
        <v>1682</v>
      </c>
      <c r="L550" s="23" t="s">
        <v>1683</v>
      </c>
      <c r="M550" s="25" t="s">
        <v>302</v>
      </c>
      <c r="N550" s="25" t="s">
        <v>303</v>
      </c>
      <c r="O550" s="26" t="s">
        <v>1667</v>
      </c>
      <c r="P550" s="22" t="s">
        <v>73</v>
      </c>
      <c r="Q550" s="27">
        <v>3000000</v>
      </c>
      <c r="R550" s="22" t="s">
        <v>43</v>
      </c>
      <c r="S550" s="28" t="s">
        <v>499</v>
      </c>
      <c r="T550" s="29"/>
      <c r="U550" s="29" t="s">
        <v>46</v>
      </c>
      <c r="V550" s="29"/>
      <c r="W550" s="29"/>
      <c r="X550" s="29"/>
      <c r="Y550" s="30"/>
      <c r="Z550" s="23"/>
      <c r="AA550" s="35"/>
      <c r="AB550" s="36"/>
    </row>
    <row r="551" spans="1:28" s="20" customFormat="1" ht="19.899999999999999" customHeight="1">
      <c r="A551" s="44" t="s">
        <v>1684</v>
      </c>
      <c r="B551" s="26" t="s">
        <v>29</v>
      </c>
      <c r="C551" s="57" t="str">
        <f t="shared" si="1"/>
        <v>5D</v>
      </c>
      <c r="D551" s="21" t="s">
        <v>296</v>
      </c>
      <c r="E551" s="21" t="s">
        <v>31</v>
      </c>
      <c r="F551" s="22" t="s">
        <v>32</v>
      </c>
      <c r="G551" s="22" t="s">
        <v>1667</v>
      </c>
      <c r="H551" s="21" t="s">
        <v>1667</v>
      </c>
      <c r="I551" s="23" t="s">
        <v>1667</v>
      </c>
      <c r="J551" s="24" t="s">
        <v>1685</v>
      </c>
      <c r="K551" s="23" t="s">
        <v>1686</v>
      </c>
      <c r="L551" s="23" t="s">
        <v>1687</v>
      </c>
      <c r="M551" s="25" t="s">
        <v>302</v>
      </c>
      <c r="N551" s="25" t="s">
        <v>303</v>
      </c>
      <c r="O551" s="26" t="s">
        <v>1667</v>
      </c>
      <c r="P551" s="22" t="s">
        <v>73</v>
      </c>
      <c r="Q551" s="27">
        <v>22500000</v>
      </c>
      <c r="R551" s="22" t="s">
        <v>43</v>
      </c>
      <c r="S551" s="28" t="s">
        <v>499</v>
      </c>
      <c r="T551" s="29"/>
      <c r="U551" s="29" t="s">
        <v>46</v>
      </c>
      <c r="V551" s="29"/>
      <c r="W551" s="29"/>
      <c r="X551" s="29"/>
      <c r="Y551" s="30"/>
      <c r="Z551" s="23"/>
      <c r="AA551" s="35"/>
      <c r="AB551" s="36"/>
    </row>
    <row r="552" spans="1:28" s="20" customFormat="1" ht="19.899999999999999" customHeight="1">
      <c r="A552" s="44" t="s">
        <v>1688</v>
      </c>
      <c r="B552" s="26" t="s">
        <v>29</v>
      </c>
      <c r="C552" s="57" t="str">
        <f t="shared" si="1"/>
        <v>5E</v>
      </c>
      <c r="D552" s="21" t="s">
        <v>492</v>
      </c>
      <c r="E552" s="21" t="s">
        <v>75</v>
      </c>
      <c r="F552" s="22" t="s">
        <v>32</v>
      </c>
      <c r="G552" s="22" t="s">
        <v>1667</v>
      </c>
      <c r="H552" s="21" t="s">
        <v>1667</v>
      </c>
      <c r="I552" s="23" t="s">
        <v>1667</v>
      </c>
      <c r="J552" s="24" t="s">
        <v>1689</v>
      </c>
      <c r="K552" s="24"/>
      <c r="L552" s="23" t="s">
        <v>1690</v>
      </c>
      <c r="M552" s="25" t="s">
        <v>302</v>
      </c>
      <c r="N552" s="25" t="s">
        <v>303</v>
      </c>
      <c r="O552" s="26" t="s">
        <v>1667</v>
      </c>
      <c r="P552" s="22" t="s">
        <v>73</v>
      </c>
      <c r="Q552" s="27">
        <v>60610300</v>
      </c>
      <c r="R552" s="22" t="s">
        <v>43</v>
      </c>
      <c r="S552" s="28" t="s">
        <v>499</v>
      </c>
      <c r="T552" s="29"/>
      <c r="U552" s="29" t="s">
        <v>46</v>
      </c>
      <c r="V552" s="29"/>
      <c r="W552" s="29"/>
      <c r="X552" s="29"/>
      <c r="Y552" s="30"/>
      <c r="Z552" s="23"/>
      <c r="AA552" s="35"/>
      <c r="AB552" s="36"/>
    </row>
    <row r="553" spans="1:28" s="20" customFormat="1" ht="19.899999999999999" customHeight="1">
      <c r="A553" s="44" t="s">
        <v>1691</v>
      </c>
      <c r="B553" s="26" t="s">
        <v>29</v>
      </c>
      <c r="C553" s="57" t="str">
        <f t="shared" si="1"/>
        <v>U116</v>
      </c>
      <c r="D553" s="21" t="s">
        <v>443</v>
      </c>
      <c r="E553" s="21" t="s">
        <v>75</v>
      </c>
      <c r="F553" s="22" t="s">
        <v>32</v>
      </c>
      <c r="G553" s="22" t="s">
        <v>1692</v>
      </c>
      <c r="H553" s="21" t="s">
        <v>1693</v>
      </c>
      <c r="I553" s="23" t="s">
        <v>1693</v>
      </c>
      <c r="J553" s="24"/>
      <c r="K553" s="24" t="s">
        <v>1694</v>
      </c>
      <c r="L553" s="23" t="s">
        <v>1695</v>
      </c>
      <c r="M553" s="25" t="s">
        <v>302</v>
      </c>
      <c r="N553" s="25" t="s">
        <v>209</v>
      </c>
      <c r="O553" s="26" t="s">
        <v>1696</v>
      </c>
      <c r="P553" s="22" t="s">
        <v>73</v>
      </c>
      <c r="Q553" s="27">
        <v>237120000</v>
      </c>
      <c r="R553" s="22" t="s">
        <v>1697</v>
      </c>
      <c r="S553" s="28" t="s">
        <v>499</v>
      </c>
      <c r="T553" s="29"/>
      <c r="U553" s="29"/>
      <c r="V553" s="29"/>
      <c r="W553" s="29"/>
      <c r="X553" s="29" t="s">
        <v>46</v>
      </c>
      <c r="Y553" s="30"/>
      <c r="Z553" s="23"/>
      <c r="AA553" s="35"/>
      <c r="AB553" s="36"/>
    </row>
    <row r="554" spans="1:28" s="20" customFormat="1" ht="19.899999999999999" customHeight="1">
      <c r="A554" s="44" t="s">
        <v>536</v>
      </c>
      <c r="B554" s="26" t="s">
        <v>29</v>
      </c>
      <c r="C554" s="57" t="str">
        <f t="shared" si="1"/>
        <v>W76</v>
      </c>
      <c r="D554" s="21" t="s">
        <v>30</v>
      </c>
      <c r="E554" s="21" t="s">
        <v>75</v>
      </c>
      <c r="F554" s="22" t="s">
        <v>50</v>
      </c>
      <c r="G554" s="22" t="s">
        <v>33</v>
      </c>
      <c r="H554" s="21" t="s">
        <v>34</v>
      </c>
      <c r="I554" s="23" t="s">
        <v>35</v>
      </c>
      <c r="J554" s="23" t="s">
        <v>1698</v>
      </c>
      <c r="K554" s="51" t="s">
        <v>1699</v>
      </c>
      <c r="L554" s="23" t="s">
        <v>1700</v>
      </c>
      <c r="M554" s="25" t="s">
        <v>82</v>
      </c>
      <c r="N554" s="25" t="s">
        <v>316</v>
      </c>
      <c r="O554" s="26"/>
      <c r="P554" s="22" t="s">
        <v>73</v>
      </c>
      <c r="Q554" s="27">
        <v>89251500</v>
      </c>
      <c r="R554" s="22" t="s">
        <v>43</v>
      </c>
      <c r="S554" s="28" t="s">
        <v>608</v>
      </c>
      <c r="T554" s="29" t="s">
        <v>46</v>
      </c>
      <c r="U554" s="29"/>
      <c r="V554" s="29"/>
      <c r="W554" s="29"/>
      <c r="X554" s="29" t="s">
        <v>46</v>
      </c>
      <c r="Y554" s="30"/>
      <c r="Z554" s="23"/>
      <c r="AA554" s="35"/>
      <c r="AB554" s="36"/>
    </row>
    <row r="555" spans="1:28" s="20" customFormat="1" ht="19.899999999999999" customHeight="1">
      <c r="A555" s="44" t="s">
        <v>541</v>
      </c>
      <c r="B555" s="26" t="s">
        <v>29</v>
      </c>
      <c r="C555" s="57" t="str">
        <f t="shared" si="1"/>
        <v>W77</v>
      </c>
      <c r="D555" s="21" t="s">
        <v>30</v>
      </c>
      <c r="E555" s="21" t="s">
        <v>75</v>
      </c>
      <c r="F555" s="22" t="s">
        <v>50</v>
      </c>
      <c r="G555" s="49" t="s">
        <v>33</v>
      </c>
      <c r="H555" s="21" t="s">
        <v>34</v>
      </c>
      <c r="I555" s="23" t="s">
        <v>35</v>
      </c>
      <c r="J555" s="24" t="s">
        <v>217</v>
      </c>
      <c r="K555" s="46" t="s">
        <v>218</v>
      </c>
      <c r="L555" s="23" t="s">
        <v>1701</v>
      </c>
      <c r="M555" s="25" t="s">
        <v>54</v>
      </c>
      <c r="N555" s="25" t="s">
        <v>55</v>
      </c>
      <c r="O555" s="26" t="s">
        <v>41</v>
      </c>
      <c r="P555" s="49" t="s">
        <v>73</v>
      </c>
      <c r="Q555" s="27">
        <v>1600000</v>
      </c>
      <c r="R555" s="22" t="s">
        <v>43</v>
      </c>
      <c r="S555" s="28" t="s">
        <v>44</v>
      </c>
      <c r="T555" s="29" t="s">
        <v>45</v>
      </c>
      <c r="U555" s="29"/>
      <c r="V555" s="29"/>
      <c r="W555" s="29"/>
      <c r="X555" s="29"/>
      <c r="Y555" s="30"/>
      <c r="Z555" s="23"/>
      <c r="AA555" s="35" t="s">
        <v>56</v>
      </c>
      <c r="AB555" s="36" t="s">
        <v>57</v>
      </c>
    </row>
    <row r="556" spans="1:28" s="20" customFormat="1" ht="19.899999999999999" customHeight="1">
      <c r="A556" s="44" t="s">
        <v>1702</v>
      </c>
      <c r="B556" s="26" t="s">
        <v>29</v>
      </c>
      <c r="C556" s="57" t="str">
        <f t="shared" ref="C556:C557" si="2">A556</f>
        <v>E105</v>
      </c>
      <c r="D556" s="21" t="s">
        <v>1056</v>
      </c>
      <c r="E556" s="21" t="s">
        <v>75</v>
      </c>
      <c r="F556" s="22" t="s">
        <v>50</v>
      </c>
      <c r="G556" s="22" t="s">
        <v>33</v>
      </c>
      <c r="H556" s="21" t="s">
        <v>33</v>
      </c>
      <c r="I556" s="23" t="s">
        <v>468</v>
      </c>
      <c r="J556" s="24" t="s">
        <v>1703</v>
      </c>
      <c r="K556" s="24"/>
      <c r="L556" s="23" t="s">
        <v>1704</v>
      </c>
      <c r="M556" s="25" t="s">
        <v>302</v>
      </c>
      <c r="N556" s="25" t="s">
        <v>303</v>
      </c>
      <c r="O556" s="26" t="s">
        <v>1705</v>
      </c>
      <c r="P556" s="22" t="s">
        <v>42</v>
      </c>
      <c r="Q556" s="27">
        <v>47000000</v>
      </c>
      <c r="R556" s="22" t="s">
        <v>43</v>
      </c>
      <c r="S556" s="28" t="s">
        <v>44</v>
      </c>
      <c r="T556" s="29" t="s">
        <v>46</v>
      </c>
      <c r="U556" s="29" t="s">
        <v>46</v>
      </c>
      <c r="V556" s="29" t="s">
        <v>46</v>
      </c>
      <c r="W556" s="29"/>
      <c r="X556" s="29"/>
      <c r="Y556" s="30"/>
      <c r="Z556" s="23"/>
      <c r="AA556" s="35"/>
      <c r="AB556" s="36"/>
    </row>
    <row r="557" spans="1:28" s="20" customFormat="1" ht="19.899999999999999" customHeight="1">
      <c r="A557" s="44" t="s">
        <v>1706</v>
      </c>
      <c r="B557" s="26" t="s">
        <v>29</v>
      </c>
      <c r="C557" s="57" t="str">
        <f t="shared" si="2"/>
        <v>E106</v>
      </c>
      <c r="D557" s="21" t="s">
        <v>1056</v>
      </c>
      <c r="E557" s="21" t="s">
        <v>75</v>
      </c>
      <c r="F557" s="22" t="s">
        <v>50</v>
      </c>
      <c r="G557" s="22" t="s">
        <v>33</v>
      </c>
      <c r="H557" s="21" t="s">
        <v>33</v>
      </c>
      <c r="I557" s="23" t="s">
        <v>468</v>
      </c>
      <c r="J557" s="23"/>
      <c r="K557" s="24" t="s">
        <v>1707</v>
      </c>
      <c r="L557" s="23" t="s">
        <v>1708</v>
      </c>
      <c r="M557" s="25" t="s">
        <v>302</v>
      </c>
      <c r="N557" s="25" t="s">
        <v>303</v>
      </c>
      <c r="O557" s="26" t="s">
        <v>1705</v>
      </c>
      <c r="P557" s="22" t="s">
        <v>73</v>
      </c>
      <c r="Q557" s="27">
        <v>15000000</v>
      </c>
      <c r="R557" s="22" t="s">
        <v>43</v>
      </c>
      <c r="S557" s="28" t="s">
        <v>44</v>
      </c>
      <c r="T557" s="29" t="s">
        <v>46</v>
      </c>
      <c r="U557" s="29" t="s">
        <v>46</v>
      </c>
      <c r="V557" s="29" t="s">
        <v>46</v>
      </c>
      <c r="W557" s="29"/>
      <c r="X557" s="29"/>
      <c r="Y557" s="30"/>
      <c r="Z557" s="23"/>
      <c r="AA557" s="35"/>
      <c r="AB557" s="36"/>
    </row>
    <row r="558" spans="1:28" s="20" customFormat="1" ht="19.899999999999999" customHeight="1">
      <c r="A558" s="44" t="s">
        <v>1709</v>
      </c>
      <c r="B558" s="26" t="s">
        <v>29</v>
      </c>
      <c r="C558" s="57" t="str">
        <f>A558</f>
        <v>M137</v>
      </c>
      <c r="D558" s="21" t="s">
        <v>432</v>
      </c>
      <c r="E558" s="21" t="s">
        <v>31</v>
      </c>
      <c r="F558" s="22" t="s">
        <v>32</v>
      </c>
      <c r="G558" s="22" t="s">
        <v>33</v>
      </c>
      <c r="H558" s="21" t="s">
        <v>1710</v>
      </c>
      <c r="I558" s="23" t="s">
        <v>1710</v>
      </c>
      <c r="J558" s="23"/>
      <c r="K558" s="24" t="s">
        <v>1711</v>
      </c>
      <c r="L558" s="23" t="s">
        <v>1712</v>
      </c>
      <c r="M558" s="25" t="s">
        <v>54</v>
      </c>
      <c r="N558" s="25" t="s">
        <v>209</v>
      </c>
      <c r="O558" s="26" t="s">
        <v>1705</v>
      </c>
      <c r="P558" s="22" t="s">
        <v>64</v>
      </c>
      <c r="Q558" s="27">
        <v>26000000</v>
      </c>
      <c r="R558" s="22" t="s">
        <v>43</v>
      </c>
      <c r="S558" s="28" t="s">
        <v>44</v>
      </c>
      <c r="T558" s="29" t="s">
        <v>46</v>
      </c>
      <c r="U558" s="29"/>
      <c r="V558" s="29"/>
      <c r="W558" s="29"/>
      <c r="X558" s="29"/>
      <c r="Y558" s="30"/>
      <c r="Z558" s="23"/>
      <c r="AA558" s="35"/>
      <c r="AB558" s="36"/>
    </row>
    <row r="559" spans="1:28" s="20" customFormat="1" ht="19.899999999999999" customHeight="1">
      <c r="A559" s="44" t="s">
        <v>1713</v>
      </c>
      <c r="B559" s="26" t="s">
        <v>29</v>
      </c>
      <c r="C559" s="41"/>
      <c r="D559" s="21" t="s">
        <v>432</v>
      </c>
      <c r="E559" s="21" t="s">
        <v>156</v>
      </c>
      <c r="F559" s="22" t="s">
        <v>32</v>
      </c>
      <c r="G559" s="22" t="s">
        <v>33</v>
      </c>
      <c r="H559" s="21" t="s">
        <v>1710</v>
      </c>
      <c r="I559" s="23" t="s">
        <v>1710</v>
      </c>
      <c r="J559" s="23"/>
      <c r="K559" s="24" t="s">
        <v>1714</v>
      </c>
      <c r="L559" s="23" t="s">
        <v>1715</v>
      </c>
      <c r="M559" s="25" t="s">
        <v>54</v>
      </c>
      <c r="N559" s="25" t="s">
        <v>209</v>
      </c>
      <c r="O559" s="26" t="s">
        <v>1705</v>
      </c>
      <c r="P559" s="22" t="s">
        <v>73</v>
      </c>
      <c r="Q559" s="27">
        <v>49000000</v>
      </c>
      <c r="R559" s="22" t="s">
        <v>43</v>
      </c>
      <c r="S559" s="28" t="s">
        <v>44</v>
      </c>
      <c r="T559" s="29" t="s">
        <v>46</v>
      </c>
      <c r="U559" s="29"/>
      <c r="V559" s="29"/>
      <c r="W559" s="29"/>
      <c r="X559" s="29"/>
      <c r="Y559" s="30"/>
      <c r="Z559" s="23"/>
      <c r="AA559" s="35"/>
      <c r="AB559" s="36"/>
    </row>
    <row r="560" spans="1:28" s="20" customFormat="1" ht="19.899999999999999" customHeight="1">
      <c r="A560" s="44" t="s">
        <v>1716</v>
      </c>
      <c r="B560" s="26" t="s">
        <v>29</v>
      </c>
      <c r="C560" s="57" t="str">
        <f>A560</f>
        <v>M139</v>
      </c>
      <c r="D560" s="21" t="s">
        <v>432</v>
      </c>
      <c r="E560" s="21" t="s">
        <v>75</v>
      </c>
      <c r="F560" s="22" t="s">
        <v>32</v>
      </c>
      <c r="G560" s="22" t="s">
        <v>33</v>
      </c>
      <c r="H560" s="21" t="s">
        <v>1710</v>
      </c>
      <c r="I560" s="23" t="s">
        <v>1710</v>
      </c>
      <c r="J560" s="23"/>
      <c r="K560" s="24" t="s">
        <v>1717</v>
      </c>
      <c r="L560" s="23" t="s">
        <v>1718</v>
      </c>
      <c r="M560" s="25" t="s">
        <v>54</v>
      </c>
      <c r="N560" s="25" t="s">
        <v>209</v>
      </c>
      <c r="O560" s="26" t="s">
        <v>1705</v>
      </c>
      <c r="P560" s="22" t="s">
        <v>64</v>
      </c>
      <c r="Q560" s="27">
        <v>5500000</v>
      </c>
      <c r="R560" s="22" t="s">
        <v>43</v>
      </c>
      <c r="S560" s="28" t="s">
        <v>499</v>
      </c>
      <c r="T560" s="29"/>
      <c r="U560" s="29"/>
      <c r="V560" s="29" t="s">
        <v>46</v>
      </c>
      <c r="X560" s="29"/>
      <c r="Y560" s="30" t="s">
        <v>1719</v>
      </c>
      <c r="Z560" s="23"/>
      <c r="AA560" s="35"/>
      <c r="AB560" s="36"/>
    </row>
    <row r="561" spans="1:28" s="20" customFormat="1" ht="19.899999999999999" customHeight="1">
      <c r="A561" s="44" t="s">
        <v>1720</v>
      </c>
      <c r="B561" s="26" t="s">
        <v>29</v>
      </c>
      <c r="C561" s="41"/>
      <c r="D561" s="21" t="s">
        <v>432</v>
      </c>
      <c r="E561" s="21" t="s">
        <v>31</v>
      </c>
      <c r="F561" s="22" t="s">
        <v>32</v>
      </c>
      <c r="G561" s="22" t="s">
        <v>33</v>
      </c>
      <c r="H561" s="21" t="s">
        <v>1710</v>
      </c>
      <c r="I561" s="23" t="s">
        <v>433</v>
      </c>
      <c r="J561" s="23"/>
      <c r="K561" s="24" t="s">
        <v>1721</v>
      </c>
      <c r="L561" s="23" t="s">
        <v>1722</v>
      </c>
      <c r="M561" s="25" t="s">
        <v>302</v>
      </c>
      <c r="N561" s="25" t="s">
        <v>303</v>
      </c>
      <c r="O561" s="26" t="s">
        <v>1705</v>
      </c>
      <c r="P561" s="22" t="s">
        <v>73</v>
      </c>
      <c r="Q561" s="27">
        <v>40000000</v>
      </c>
      <c r="R561" s="22" t="s">
        <v>43</v>
      </c>
      <c r="S561" s="28" t="s">
        <v>355</v>
      </c>
      <c r="T561" s="29" t="s">
        <v>46</v>
      </c>
      <c r="U561" s="29"/>
      <c r="V561" s="29"/>
      <c r="W561" s="29"/>
      <c r="X561" s="29"/>
      <c r="Y561" s="30"/>
      <c r="Z561" s="23"/>
      <c r="AA561" s="35"/>
      <c r="AB561" s="36"/>
    </row>
    <row r="562" spans="1:28" s="20" customFormat="1" ht="19.899999999999999" customHeight="1">
      <c r="A562" s="44" t="s">
        <v>1723</v>
      </c>
      <c r="B562" s="26" t="s">
        <v>29</v>
      </c>
      <c r="C562" s="57" t="str">
        <f>A562</f>
        <v>R42</v>
      </c>
      <c r="D562" s="21" t="s">
        <v>492</v>
      </c>
      <c r="E562" s="21" t="s">
        <v>31</v>
      </c>
      <c r="F562" s="22"/>
      <c r="G562" s="22" t="s">
        <v>33</v>
      </c>
      <c r="H562" s="21" t="s">
        <v>855</v>
      </c>
      <c r="I562" s="23" t="s">
        <v>855</v>
      </c>
      <c r="J562" s="61" t="s">
        <v>1724</v>
      </c>
      <c r="K562" s="91"/>
      <c r="L562" s="62" t="s">
        <v>1725</v>
      </c>
      <c r="M562" s="25" t="s">
        <v>302</v>
      </c>
      <c r="N562" s="25" t="s">
        <v>303</v>
      </c>
      <c r="O562" s="26" t="s">
        <v>1705</v>
      </c>
      <c r="P562" s="22" t="s">
        <v>73</v>
      </c>
      <c r="Q562" s="63">
        <v>450000000</v>
      </c>
      <c r="R562" s="22" t="s">
        <v>43</v>
      </c>
      <c r="S562" s="28" t="s">
        <v>44</v>
      </c>
      <c r="T562" s="29" t="s">
        <v>46</v>
      </c>
      <c r="U562" s="64" t="s">
        <v>46</v>
      </c>
      <c r="V562" s="64"/>
      <c r="W562" s="29"/>
      <c r="X562" s="64" t="s">
        <v>46</v>
      </c>
      <c r="Y562" s="30"/>
      <c r="Z562" s="23"/>
      <c r="AA562" s="35"/>
      <c r="AB562" s="36"/>
    </row>
    <row r="563" spans="1:28" s="20" customFormat="1" ht="19.899999999999999" customHeight="1">
      <c r="A563" s="44" t="s">
        <v>1726</v>
      </c>
      <c r="B563" s="26" t="s">
        <v>29</v>
      </c>
      <c r="C563" s="57" t="s">
        <v>1727</v>
      </c>
      <c r="D563" s="21" t="s">
        <v>432</v>
      </c>
      <c r="E563" s="21" t="s">
        <v>31</v>
      </c>
      <c r="F563" s="22"/>
      <c r="G563" s="22" t="s">
        <v>33</v>
      </c>
      <c r="H563" s="21" t="s">
        <v>855</v>
      </c>
      <c r="I563" s="20" t="s">
        <v>855</v>
      </c>
      <c r="J563" s="61" t="s">
        <v>1728</v>
      </c>
      <c r="K563" s="92" t="s">
        <v>1729</v>
      </c>
      <c r="L563" s="62" t="s">
        <v>1730</v>
      </c>
      <c r="M563" s="25" t="s">
        <v>424</v>
      </c>
      <c r="N563" s="25" t="s">
        <v>125</v>
      </c>
      <c r="O563" s="26" t="s">
        <v>1705</v>
      </c>
      <c r="P563" s="22" t="s">
        <v>73</v>
      </c>
      <c r="Q563" s="63">
        <v>33000000</v>
      </c>
      <c r="R563" s="22" t="s">
        <v>43</v>
      </c>
      <c r="S563" s="28" t="s">
        <v>44</v>
      </c>
      <c r="T563" s="29" t="s">
        <v>46</v>
      </c>
      <c r="U563" s="64"/>
      <c r="V563" s="64"/>
      <c r="W563" s="29"/>
      <c r="X563" s="64" t="s">
        <v>46</v>
      </c>
      <c r="Y563" s="30"/>
      <c r="Z563" s="23"/>
      <c r="AA563" s="35"/>
      <c r="AB563" s="36"/>
    </row>
    <row r="564" spans="1:28" s="20" customFormat="1" ht="19.899999999999999" customHeight="1">
      <c r="A564" s="44" t="s">
        <v>1731</v>
      </c>
      <c r="B564" s="26" t="s">
        <v>29</v>
      </c>
      <c r="C564" s="57" t="s">
        <v>1727</v>
      </c>
      <c r="D564" s="21" t="s">
        <v>432</v>
      </c>
      <c r="E564" s="21" t="s">
        <v>31</v>
      </c>
      <c r="F564" s="22"/>
      <c r="G564" s="22" t="s">
        <v>33</v>
      </c>
      <c r="H564" s="21" t="s">
        <v>855</v>
      </c>
      <c r="I564" s="23" t="s">
        <v>855</v>
      </c>
      <c r="J564" s="61"/>
      <c r="K564" s="92" t="s">
        <v>1732</v>
      </c>
      <c r="L564" s="62" t="s">
        <v>1733</v>
      </c>
      <c r="M564" s="25" t="s">
        <v>82</v>
      </c>
      <c r="N564" s="25" t="s">
        <v>83</v>
      </c>
      <c r="O564" s="26" t="s">
        <v>1705</v>
      </c>
      <c r="P564" s="22" t="s">
        <v>73</v>
      </c>
      <c r="Q564" s="63">
        <v>33000000</v>
      </c>
      <c r="R564" s="22" t="s">
        <v>43</v>
      </c>
      <c r="S564" s="28" t="s">
        <v>44</v>
      </c>
      <c r="T564" s="29" t="s">
        <v>46</v>
      </c>
      <c r="U564" s="64"/>
      <c r="V564" s="64"/>
      <c r="W564" s="29"/>
      <c r="X564" s="64" t="s">
        <v>46</v>
      </c>
      <c r="Y564" s="30"/>
      <c r="Z564" s="23"/>
      <c r="AA564" s="35"/>
      <c r="AB564" s="36"/>
    </row>
    <row r="565" spans="1:28" s="20" customFormat="1" ht="19.899999999999999" customHeight="1">
      <c r="A565" s="44" t="s">
        <v>1734</v>
      </c>
      <c r="B565" s="26" t="s">
        <v>29</v>
      </c>
      <c r="C565" s="57" t="s">
        <v>1727</v>
      </c>
      <c r="D565" s="21" t="s">
        <v>432</v>
      </c>
      <c r="E565" s="21" t="s">
        <v>31</v>
      </c>
      <c r="F565" s="22"/>
      <c r="G565" s="22" t="s">
        <v>33</v>
      </c>
      <c r="H565" s="21" t="s">
        <v>855</v>
      </c>
      <c r="I565" s="23" t="s">
        <v>855</v>
      </c>
      <c r="J565" s="62"/>
      <c r="K565" s="92" t="s">
        <v>1735</v>
      </c>
      <c r="L565" s="62" t="s">
        <v>1736</v>
      </c>
      <c r="M565" s="25" t="s">
        <v>82</v>
      </c>
      <c r="N565" s="25" t="s">
        <v>316</v>
      </c>
      <c r="O565" s="26" t="s">
        <v>1705</v>
      </c>
      <c r="P565" s="22" t="s">
        <v>73</v>
      </c>
      <c r="Q565" s="63">
        <v>34000000</v>
      </c>
      <c r="R565" s="22" t="s">
        <v>43</v>
      </c>
      <c r="S565" s="28" t="s">
        <v>44</v>
      </c>
      <c r="T565" s="29" t="s">
        <v>46</v>
      </c>
      <c r="U565" s="64"/>
      <c r="V565" s="64"/>
      <c r="W565" s="29"/>
      <c r="X565" s="64" t="s">
        <v>46</v>
      </c>
      <c r="Y565" s="30"/>
      <c r="Z565" s="23"/>
      <c r="AA565" s="35"/>
      <c r="AB565" s="36"/>
    </row>
    <row r="566" spans="1:28" s="20" customFormat="1" ht="19.899999999999999" customHeight="1">
      <c r="A566" s="44" t="s">
        <v>1737</v>
      </c>
      <c r="B566" s="26" t="s">
        <v>29</v>
      </c>
      <c r="C566" s="57" t="str">
        <f>A566</f>
        <v>B121</v>
      </c>
      <c r="D566" s="21" t="s">
        <v>296</v>
      </c>
      <c r="E566" s="21" t="s">
        <v>75</v>
      </c>
      <c r="F566" s="22"/>
      <c r="G566" s="22" t="s">
        <v>847</v>
      </c>
      <c r="H566" s="21" t="s">
        <v>1738</v>
      </c>
      <c r="I566" s="23" t="s">
        <v>1738</v>
      </c>
      <c r="J566" s="61" t="s">
        <v>1739</v>
      </c>
      <c r="K566" s="62" t="s">
        <v>1740</v>
      </c>
      <c r="L566" s="62" t="s">
        <v>1741</v>
      </c>
      <c r="M566" s="25" t="s">
        <v>302</v>
      </c>
      <c r="N566" s="25" t="s">
        <v>303</v>
      </c>
      <c r="O566" s="26" t="s">
        <v>1705</v>
      </c>
      <c r="P566" s="22" t="s">
        <v>73</v>
      </c>
      <c r="Q566" s="63">
        <v>300000000</v>
      </c>
      <c r="R566" s="22" t="s">
        <v>43</v>
      </c>
      <c r="S566" s="28" t="s">
        <v>44</v>
      </c>
      <c r="T566" s="29" t="s">
        <v>46</v>
      </c>
      <c r="U566" s="64" t="s">
        <v>46</v>
      </c>
      <c r="V566" s="64"/>
      <c r="W566" s="29"/>
      <c r="X566" s="64" t="s">
        <v>46</v>
      </c>
      <c r="Y566" s="30"/>
      <c r="Z566" s="23"/>
      <c r="AA566" s="35"/>
      <c r="AB566" s="36"/>
    </row>
    <row r="567" spans="1:28" s="20" customFormat="1" ht="19.899999999999999" customHeight="1">
      <c r="A567" s="44" t="s">
        <v>210</v>
      </c>
      <c r="B567" s="26" t="s">
        <v>29</v>
      </c>
      <c r="C567" s="57" t="str">
        <f>A567</f>
        <v>W51</v>
      </c>
      <c r="D567" s="21" t="s">
        <v>589</v>
      </c>
      <c r="E567" s="21" t="s">
        <v>75</v>
      </c>
      <c r="F567" s="22" t="s">
        <v>50</v>
      </c>
      <c r="G567" s="22" t="s">
        <v>847</v>
      </c>
      <c r="H567" s="21" t="s">
        <v>1738</v>
      </c>
      <c r="I567" s="23" t="s">
        <v>1738</v>
      </c>
      <c r="J567" s="61" t="s">
        <v>1742</v>
      </c>
      <c r="K567" s="24"/>
      <c r="L567" s="62" t="s">
        <v>1743</v>
      </c>
      <c r="M567" s="25" t="s">
        <v>39</v>
      </c>
      <c r="N567" s="25" t="s">
        <v>40</v>
      </c>
      <c r="O567" s="26" t="s">
        <v>1705</v>
      </c>
      <c r="P567" s="22" t="s">
        <v>73</v>
      </c>
      <c r="Q567" s="63">
        <v>85000000</v>
      </c>
      <c r="R567" s="22" t="s">
        <v>43</v>
      </c>
      <c r="S567" s="28" t="s">
        <v>44</v>
      </c>
      <c r="T567" s="29" t="s">
        <v>46</v>
      </c>
      <c r="U567" s="64"/>
      <c r="V567" s="64"/>
      <c r="W567" s="29"/>
      <c r="X567" s="64" t="s">
        <v>46</v>
      </c>
      <c r="Y567" s="30"/>
      <c r="Z567" s="23"/>
      <c r="AA567" s="35"/>
      <c r="AB567" s="36"/>
    </row>
    <row r="568" spans="1:28" s="20" customFormat="1" ht="19.899999999999999" customHeight="1">
      <c r="A568" s="44" t="s">
        <v>216</v>
      </c>
      <c r="B568" s="26" t="s">
        <v>29</v>
      </c>
      <c r="C568" s="41"/>
      <c r="D568" s="21" t="s">
        <v>589</v>
      </c>
      <c r="E568" s="21" t="s">
        <v>75</v>
      </c>
      <c r="F568" s="22" t="s">
        <v>50</v>
      </c>
      <c r="G568" s="22" t="s">
        <v>847</v>
      </c>
      <c r="H568" s="21" t="s">
        <v>1738</v>
      </c>
      <c r="I568" s="23" t="s">
        <v>1738</v>
      </c>
      <c r="J568" s="61" t="s">
        <v>1742</v>
      </c>
      <c r="K568" s="24"/>
      <c r="L568" s="62" t="s">
        <v>1744</v>
      </c>
      <c r="M568" s="25" t="s">
        <v>39</v>
      </c>
      <c r="N568" s="25" t="s">
        <v>40</v>
      </c>
      <c r="O568" s="26" t="s">
        <v>1705</v>
      </c>
      <c r="P568" s="22" t="s">
        <v>73</v>
      </c>
      <c r="Q568" s="63">
        <v>300000000</v>
      </c>
      <c r="R568" s="22" t="s">
        <v>43</v>
      </c>
      <c r="S568" s="28" t="s">
        <v>44</v>
      </c>
      <c r="T568" s="29" t="s">
        <v>46</v>
      </c>
      <c r="U568" s="64"/>
      <c r="V568" s="64"/>
      <c r="W568" s="29"/>
      <c r="X568" s="64" t="s">
        <v>46</v>
      </c>
      <c r="Y568" s="30"/>
      <c r="Z568" s="23"/>
      <c r="AA568" s="35"/>
      <c r="AB568" s="36"/>
    </row>
    <row r="569" spans="1:28" s="20" customFormat="1" ht="19.899999999999999" customHeight="1">
      <c r="A569" s="44" t="s">
        <v>220</v>
      </c>
      <c r="B569" s="26" t="s">
        <v>29</v>
      </c>
      <c r="C569" s="41"/>
      <c r="D569" s="21" t="s">
        <v>589</v>
      </c>
      <c r="E569" s="21" t="s">
        <v>75</v>
      </c>
      <c r="F569" s="22" t="s">
        <v>50</v>
      </c>
      <c r="G569" s="22" t="s">
        <v>847</v>
      </c>
      <c r="H569" s="21" t="s">
        <v>1738</v>
      </c>
      <c r="I569" s="23" t="s">
        <v>1738</v>
      </c>
      <c r="J569" s="61" t="s">
        <v>1742</v>
      </c>
      <c r="K569" s="24"/>
      <c r="L569" s="62" t="s">
        <v>1745</v>
      </c>
      <c r="M569" s="25" t="s">
        <v>39</v>
      </c>
      <c r="N569" s="25" t="s">
        <v>40</v>
      </c>
      <c r="O569" s="26" t="s">
        <v>1705</v>
      </c>
      <c r="P569" s="22" t="s">
        <v>73</v>
      </c>
      <c r="Q569" s="63">
        <v>50000000</v>
      </c>
      <c r="R569" s="22" t="s">
        <v>43</v>
      </c>
      <c r="S569" s="28" t="s">
        <v>44</v>
      </c>
      <c r="T569" s="29" t="s">
        <v>46</v>
      </c>
      <c r="U569" s="64"/>
      <c r="V569" s="64"/>
      <c r="W569" s="29"/>
      <c r="X569" s="64" t="s">
        <v>46</v>
      </c>
      <c r="Y569" s="30"/>
      <c r="Z569" s="23"/>
      <c r="AA569" s="35"/>
      <c r="AB569" s="36"/>
    </row>
    <row r="570" spans="1:28" s="20" customFormat="1" ht="19.899999999999999" customHeight="1">
      <c r="A570" s="44" t="s">
        <v>1746</v>
      </c>
      <c r="B570" s="26" t="s">
        <v>29</v>
      </c>
      <c r="C570" s="53"/>
      <c r="D570" s="21" t="s">
        <v>443</v>
      </c>
      <c r="E570" s="21" t="s">
        <v>31</v>
      </c>
      <c r="F570" s="22" t="s">
        <v>32</v>
      </c>
      <c r="G570" s="22" t="s">
        <v>1319</v>
      </c>
      <c r="H570" s="21" t="s">
        <v>1319</v>
      </c>
      <c r="I570" s="23" t="s">
        <v>1747</v>
      </c>
      <c r="J570" s="24" t="s">
        <v>1748</v>
      </c>
      <c r="K570" s="23" t="s">
        <v>1749</v>
      </c>
      <c r="L570" s="23" t="s">
        <v>1750</v>
      </c>
      <c r="M570" s="25" t="s">
        <v>82</v>
      </c>
      <c r="N570" s="25" t="s">
        <v>316</v>
      </c>
      <c r="O570" s="26" t="s">
        <v>1705</v>
      </c>
      <c r="P570" s="22" t="s">
        <v>42</v>
      </c>
      <c r="Q570" s="27">
        <v>1500000</v>
      </c>
      <c r="R570" s="22" t="s">
        <v>1697</v>
      </c>
      <c r="S570" s="28" t="s">
        <v>44</v>
      </c>
      <c r="T570" s="29" t="s">
        <v>46</v>
      </c>
      <c r="U570" s="29" t="s">
        <v>46</v>
      </c>
      <c r="V570" s="29" t="s">
        <v>46</v>
      </c>
      <c r="W570" s="29" t="s">
        <v>46</v>
      </c>
      <c r="X570" s="29"/>
      <c r="Y570" s="30" t="s">
        <v>1751</v>
      </c>
      <c r="Z570" s="23"/>
      <c r="AA570" s="35"/>
      <c r="AB570" s="36"/>
    </row>
    <row r="571" spans="1:28" s="20" customFormat="1" ht="19.899999999999999" customHeight="1">
      <c r="A571" s="44" t="s">
        <v>1752</v>
      </c>
      <c r="B571" s="26" t="s">
        <v>29</v>
      </c>
      <c r="C571" s="53"/>
      <c r="D571" s="21" t="s">
        <v>443</v>
      </c>
      <c r="E571" s="21" t="s">
        <v>31</v>
      </c>
      <c r="F571" s="22" t="s">
        <v>32</v>
      </c>
      <c r="G571" s="22" t="s">
        <v>1319</v>
      </c>
      <c r="H571" s="21" t="s">
        <v>1319</v>
      </c>
      <c r="I571" s="23" t="s">
        <v>1747</v>
      </c>
      <c r="J571" s="24" t="s">
        <v>1748</v>
      </c>
      <c r="K571" s="23" t="s">
        <v>1753</v>
      </c>
      <c r="L571" s="23" t="s">
        <v>1754</v>
      </c>
      <c r="M571" s="25" t="s">
        <v>82</v>
      </c>
      <c r="N571" s="25" t="s">
        <v>316</v>
      </c>
      <c r="O571" s="26" t="s">
        <v>1705</v>
      </c>
      <c r="P571" s="22" t="s">
        <v>42</v>
      </c>
      <c r="Q571" s="27">
        <v>1500000</v>
      </c>
      <c r="R571" s="22" t="s">
        <v>1697</v>
      </c>
      <c r="S571" s="28" t="s">
        <v>44</v>
      </c>
      <c r="T571" s="29"/>
      <c r="U571" s="29" t="s">
        <v>46</v>
      </c>
      <c r="V571" s="29" t="s">
        <v>46</v>
      </c>
      <c r="W571" s="29" t="s">
        <v>46</v>
      </c>
      <c r="X571" s="29"/>
      <c r="Y571" s="30" t="s">
        <v>1751</v>
      </c>
      <c r="Z571" s="23"/>
      <c r="AA571" s="35"/>
      <c r="AB571" s="36"/>
    </row>
    <row r="572" spans="1:28" s="20" customFormat="1" ht="19.899999999999999" customHeight="1">
      <c r="A572" s="44" t="s">
        <v>1755</v>
      </c>
      <c r="B572" s="26" t="s">
        <v>29</v>
      </c>
      <c r="C572" s="53"/>
      <c r="D572" s="21" t="s">
        <v>443</v>
      </c>
      <c r="E572" s="21" t="s">
        <v>31</v>
      </c>
      <c r="F572" s="22" t="s">
        <v>32</v>
      </c>
      <c r="G572" s="22" t="s">
        <v>1319</v>
      </c>
      <c r="H572" s="21" t="s">
        <v>1319</v>
      </c>
      <c r="I572" s="23" t="s">
        <v>1747</v>
      </c>
      <c r="J572" s="24" t="s">
        <v>1748</v>
      </c>
      <c r="K572" s="23" t="s">
        <v>1756</v>
      </c>
      <c r="L572" s="23" t="s">
        <v>1757</v>
      </c>
      <c r="M572" s="25" t="s">
        <v>302</v>
      </c>
      <c r="N572" s="25" t="s">
        <v>316</v>
      </c>
      <c r="O572" s="26" t="s">
        <v>1705</v>
      </c>
      <c r="P572" s="22" t="s">
        <v>42</v>
      </c>
      <c r="Q572" s="27">
        <v>1000000</v>
      </c>
      <c r="R572" s="22" t="s">
        <v>1697</v>
      </c>
      <c r="S572" s="28" t="s">
        <v>44</v>
      </c>
      <c r="T572" s="29" t="s">
        <v>46</v>
      </c>
      <c r="U572" s="29" t="s">
        <v>46</v>
      </c>
      <c r="V572" s="29" t="s">
        <v>46</v>
      </c>
      <c r="W572" s="29"/>
      <c r="X572" s="29"/>
      <c r="Y572" s="30" t="s">
        <v>1751</v>
      </c>
      <c r="Z572" s="23"/>
      <c r="AA572" s="35"/>
      <c r="AB572" s="36"/>
    </row>
    <row r="573" spans="1:28" s="20" customFormat="1" ht="19.899999999999999" customHeight="1">
      <c r="A573" s="44" t="s">
        <v>1758</v>
      </c>
      <c r="B573" s="26" t="s">
        <v>29</v>
      </c>
      <c r="C573" s="53"/>
      <c r="D573" s="21" t="s">
        <v>443</v>
      </c>
      <c r="E573" s="21" t="s">
        <v>31</v>
      </c>
      <c r="F573" s="22" t="s">
        <v>32</v>
      </c>
      <c r="G573" s="22" t="s">
        <v>1106</v>
      </c>
      <c r="H573" s="21" t="s">
        <v>1106</v>
      </c>
      <c r="I573" s="23"/>
      <c r="J573" s="24" t="s">
        <v>1759</v>
      </c>
      <c r="K573" s="23" t="s">
        <v>1760</v>
      </c>
      <c r="L573" s="23" t="s">
        <v>1761</v>
      </c>
      <c r="M573" s="25" t="s">
        <v>302</v>
      </c>
      <c r="N573" s="25" t="s">
        <v>209</v>
      </c>
      <c r="O573" s="26" t="s">
        <v>1705</v>
      </c>
      <c r="P573" s="22" t="s">
        <v>64</v>
      </c>
      <c r="Q573" s="27">
        <v>10000000</v>
      </c>
      <c r="R573" s="22" t="s">
        <v>1697</v>
      </c>
      <c r="S573" s="28" t="s">
        <v>608</v>
      </c>
      <c r="T573" s="29" t="s">
        <v>46</v>
      </c>
      <c r="U573" s="29" t="s">
        <v>46</v>
      </c>
      <c r="V573" s="29" t="s">
        <v>46</v>
      </c>
      <c r="W573" s="29"/>
      <c r="X573" s="29"/>
      <c r="Y573" s="30"/>
      <c r="Z573" s="23"/>
      <c r="AA573" s="35"/>
      <c r="AB573" s="36"/>
    </row>
    <row r="574" spans="1:28" s="20" customFormat="1" ht="19.899999999999999" customHeight="1">
      <c r="A574" s="44" t="s">
        <v>1762</v>
      </c>
      <c r="B574" s="26" t="s">
        <v>29</v>
      </c>
      <c r="C574" s="53"/>
      <c r="D574" s="21" t="s">
        <v>296</v>
      </c>
      <c r="E574" s="21" t="s">
        <v>31</v>
      </c>
      <c r="F574" s="22" t="s">
        <v>32</v>
      </c>
      <c r="G574" s="22" t="s">
        <v>1106</v>
      </c>
      <c r="H574" s="21" t="s">
        <v>1106</v>
      </c>
      <c r="I574" s="23"/>
      <c r="J574" s="66" t="s">
        <v>1763</v>
      </c>
      <c r="K574" s="65" t="s">
        <v>1764</v>
      </c>
      <c r="L574" s="66" t="s">
        <v>1765</v>
      </c>
      <c r="M574" s="25" t="s">
        <v>302</v>
      </c>
      <c r="N574" s="25" t="s">
        <v>209</v>
      </c>
      <c r="O574" s="26" t="s">
        <v>1705</v>
      </c>
      <c r="P574" s="22" t="s">
        <v>42</v>
      </c>
      <c r="Q574" s="27">
        <v>2000000</v>
      </c>
      <c r="R574" s="22" t="s">
        <v>43</v>
      </c>
      <c r="S574" s="28" t="s">
        <v>608</v>
      </c>
      <c r="T574" s="29" t="s">
        <v>46</v>
      </c>
      <c r="U574" s="29" t="s">
        <v>46</v>
      </c>
      <c r="V574" s="29"/>
      <c r="W574" s="29"/>
      <c r="X574" s="29"/>
      <c r="Y574" s="30"/>
      <c r="Z574" s="23"/>
      <c r="AA574" s="35"/>
      <c r="AB574" s="36"/>
    </row>
    <row r="575" spans="1:28" s="20" customFormat="1" ht="19.899999999999999" customHeight="1">
      <c r="A575" s="77" t="s">
        <v>1766</v>
      </c>
      <c r="B575" s="26" t="s">
        <v>29</v>
      </c>
      <c r="C575" s="57" t="s">
        <v>359</v>
      </c>
      <c r="D575" s="68" t="s">
        <v>296</v>
      </c>
      <c r="E575" s="68" t="s">
        <v>31</v>
      </c>
      <c r="F575" s="69" t="s">
        <v>50</v>
      </c>
      <c r="G575" s="69" t="s">
        <v>297</v>
      </c>
      <c r="H575" s="68" t="s">
        <v>297</v>
      </c>
      <c r="I575" s="68" t="s">
        <v>298</v>
      </c>
      <c r="J575" s="68" t="s">
        <v>1767</v>
      </c>
      <c r="K575" s="68" t="s">
        <v>1768</v>
      </c>
      <c r="L575" s="68" t="s">
        <v>1769</v>
      </c>
      <c r="M575" s="88" t="s">
        <v>302</v>
      </c>
      <c r="N575" s="70" t="s">
        <v>303</v>
      </c>
      <c r="O575" s="70" t="s">
        <v>304</v>
      </c>
      <c r="P575" s="71" t="s">
        <v>294</v>
      </c>
      <c r="Q575" s="90">
        <v>100000000</v>
      </c>
      <c r="R575" s="71" t="s">
        <v>43</v>
      </c>
      <c r="S575" s="72" t="s">
        <v>608</v>
      </c>
      <c r="T575" s="73" t="s">
        <v>46</v>
      </c>
      <c r="U575" s="73"/>
      <c r="V575" s="73"/>
      <c r="W575" s="73"/>
      <c r="X575" s="73"/>
      <c r="Y575" s="74"/>
      <c r="Z575" s="75"/>
      <c r="AB575" s="76" t="s">
        <v>1770</v>
      </c>
    </row>
    <row r="576" spans="1:28" s="20" customFormat="1" ht="19.899999999999999" customHeight="1">
      <c r="A576" s="44" t="s">
        <v>1771</v>
      </c>
      <c r="B576" s="26" t="s">
        <v>29</v>
      </c>
      <c r="C576" s="57" t="s">
        <v>359</v>
      </c>
      <c r="D576" s="21" t="s">
        <v>296</v>
      </c>
      <c r="E576" s="21" t="s">
        <v>31</v>
      </c>
      <c r="F576" s="22" t="s">
        <v>50</v>
      </c>
      <c r="G576" s="22" t="s">
        <v>297</v>
      </c>
      <c r="H576" s="21" t="s">
        <v>297</v>
      </c>
      <c r="I576" s="23" t="s">
        <v>298</v>
      </c>
      <c r="J576" s="24" t="s">
        <v>1772</v>
      </c>
      <c r="K576" s="23" t="s">
        <v>1773</v>
      </c>
      <c r="L576" s="23" t="s">
        <v>1774</v>
      </c>
      <c r="M576" s="89" t="s">
        <v>302</v>
      </c>
      <c r="N576" s="25" t="s">
        <v>303</v>
      </c>
      <c r="O576" s="26" t="s">
        <v>304</v>
      </c>
      <c r="P576" s="22" t="s">
        <v>73</v>
      </c>
      <c r="Q576" s="90">
        <v>30000000</v>
      </c>
      <c r="R576" s="22" t="s">
        <v>43</v>
      </c>
      <c r="S576" s="28" t="s">
        <v>608</v>
      </c>
      <c r="T576" s="29"/>
      <c r="U576" s="29"/>
      <c r="V576" s="29"/>
      <c r="W576" s="29"/>
      <c r="X576" s="29" t="s">
        <v>46</v>
      </c>
      <c r="Y576" s="30"/>
      <c r="Z576" s="43"/>
      <c r="AA576" s="35" t="s">
        <v>1770</v>
      </c>
      <c r="AB576" s="36"/>
    </row>
    <row r="577" spans="1:28" s="20" customFormat="1" ht="19.899999999999999" customHeight="1">
      <c r="A577" s="44"/>
      <c r="B577" s="26"/>
      <c r="C577" s="53"/>
      <c r="D577" s="21"/>
      <c r="E577" s="21"/>
      <c r="F577" s="22"/>
      <c r="G577" s="22"/>
      <c r="H577" s="21"/>
      <c r="I577" s="23"/>
      <c r="J577" s="24"/>
      <c r="K577" s="46"/>
      <c r="L577" s="23"/>
      <c r="M577" s="25"/>
      <c r="N577" s="25"/>
      <c r="O577" s="26"/>
      <c r="P577" s="22"/>
      <c r="Q577" s="27"/>
      <c r="R577" s="22"/>
      <c r="S577" s="28"/>
      <c r="T577" s="29"/>
      <c r="U577" s="29"/>
      <c r="V577" s="29"/>
      <c r="W577" s="29"/>
      <c r="X577" s="29"/>
      <c r="Y577" s="30"/>
      <c r="Z577" s="23"/>
      <c r="AA577" s="35"/>
      <c r="AB577" s="36"/>
    </row>
    <row r="578" spans="1:28" s="20" customFormat="1" ht="19.899999999999999" customHeight="1">
      <c r="A578" s="44"/>
      <c r="B578" s="26"/>
      <c r="C578" s="53"/>
      <c r="D578" s="21"/>
      <c r="E578" s="21"/>
      <c r="F578" s="22"/>
      <c r="G578" s="22"/>
      <c r="H578" s="21"/>
      <c r="I578" s="23"/>
      <c r="J578" s="24"/>
      <c r="K578" s="46"/>
      <c r="L578" s="23"/>
      <c r="M578" s="25"/>
      <c r="N578" s="25"/>
      <c r="O578" s="26"/>
      <c r="P578" s="22"/>
      <c r="Q578" s="27"/>
      <c r="R578" s="22"/>
      <c r="S578" s="28"/>
      <c r="T578" s="29"/>
      <c r="U578" s="29"/>
      <c r="V578" s="29"/>
      <c r="W578" s="29"/>
      <c r="X578" s="29"/>
      <c r="Y578" s="30"/>
      <c r="Z578" s="23"/>
      <c r="AA578" s="35"/>
      <c r="AB578" s="36"/>
    </row>
    <row r="580" spans="1:28">
      <c r="Q580" s="84">
        <f>SUM(Q2:Q578)</f>
        <v>13228843052.415825</v>
      </c>
    </row>
    <row r="581" spans="1:28">
      <c r="Q581" s="86"/>
    </row>
    <row r="582" spans="1:28">
      <c r="Q582" s="84"/>
    </row>
    <row r="583" spans="1:28">
      <c r="Q583" s="84"/>
    </row>
    <row r="584" spans="1:28">
      <c r="Q584" s="85"/>
    </row>
    <row r="585" spans="1:28">
      <c r="Q585" s="85"/>
    </row>
    <row r="586" spans="1:28">
      <c r="Q586" s="85"/>
    </row>
    <row r="587" spans="1:28">
      <c r="Q587" s="85"/>
    </row>
    <row r="588" spans="1:28">
      <c r="Q588" s="85"/>
    </row>
    <row r="589" spans="1:28">
      <c r="Q589" s="85"/>
    </row>
    <row r="590" spans="1:28">
      <c r="Q590" s="85"/>
    </row>
    <row r="591" spans="1:28">
      <c r="Q591" s="85"/>
    </row>
  </sheetData>
  <autoFilter ref="A1:AB576" xr:uid="{04A396C0-4438-4AE8-A17D-D7920C5D952A}"/>
  <phoneticPr fontId="15" type="noConversion"/>
  <conditionalFormatting sqref="C2:C578">
    <cfRule type="expression" dxfId="5" priority="108">
      <formula>P2="Ongoing"</formula>
    </cfRule>
    <cfRule type="expression" dxfId="4" priority="109">
      <formula>E2="Study"</formula>
    </cfRule>
  </conditionalFormatting>
  <dataValidations count="3">
    <dataValidation type="list" allowBlank="1" showInputMessage="1" showErrorMessage="1" sqref="T2:X74 T75 V75:X75 T560:V560 T561:W569 X560:X569 T570:X578 T76:X559" xr:uid="{B39D93EB-4260-4795-B6C0-4EA893D26E27}">
      <formula1>"X"</formula1>
    </dataValidation>
    <dataValidation type="list" allowBlank="1" showInputMessage="1" showErrorMessage="1" sqref="H577:H578" xr:uid="{F69E959A-20C9-4EB8-A7A8-F6C05C70DF38}">
      <formula1>$A$19:$A$45</formula1>
    </dataValidation>
    <dataValidation type="list" allowBlank="1" showInputMessage="1" showErrorMessage="1" sqref="F2:F578" xr:uid="{0B7AF668-77AB-4566-89D8-C27D3EF88010}">
      <formula1>"Yes,No"</formula1>
    </dataValidation>
  </dataValidations>
  <pageMargins left="0.7" right="0.7" top="0.75" bottom="0.75" header="0.3" footer="0.3"/>
  <pageSetup paperSize="9" orientation="portrait" r:id="rId1"/>
  <headerFooter>
    <oddFooter>&amp;L_x000D_&amp;1#&amp;"Calibri"&amp;9&amp;K000000 INTERNAL. This information is accessible to ADB Management and staff. It may be shared outside ADB with appropriate permission.</oddFooter>
  </headerFooter>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79F8EECC-34C0-496F-8697-E62CD480D4FA}">
          <x14:formula1>
            <xm:f>'C:\Users\rob.sovatabua\Desktop\Weekly Working Folder\Budget Division\Mission 2\Internal MCA\MOHMS\[Copy of NIP MHMS 8-11.xlsx]Codes'!#REF!</xm:f>
          </x14:formula1>
          <xm:sqref>M575:N575 P575 R575:S575 D575:E575</xm:sqref>
        </x14:dataValidation>
        <x14:dataValidation type="list" showInputMessage="1" showErrorMessage="1" xr:uid="{FF74D9E0-DF09-4136-A889-C29556262731}">
          <x14:formula1>
            <xm:f>Codes!$A$19:$A$34</xm:f>
          </x14:formula1>
          <xm:sqref>G577:G578</xm:sqref>
        </x14:dataValidation>
        <x14:dataValidation type="list" allowBlank="1" showInputMessage="1" showErrorMessage="1" xr:uid="{668CE337-A1B5-4E4A-A0F2-30A61DC3DA3A}">
          <x14:formula1>
            <xm:f>Codes!$A$84:$A$89</xm:f>
          </x14:formula1>
          <xm:sqref>M2:M578</xm:sqref>
        </x14:dataValidation>
        <x14:dataValidation type="list" allowBlank="1" showInputMessage="1" showErrorMessage="1" xr:uid="{6A93BA54-8F09-4CF7-8C36-365CAEEE2E4E}">
          <x14:formula1>
            <xm:f>Codes!$A$66:$A$81</xm:f>
          </x14:formula1>
          <xm:sqref>N2:N578</xm:sqref>
        </x14:dataValidation>
        <x14:dataValidation type="list" allowBlank="1" showInputMessage="1" showErrorMessage="1" xr:uid="{08EC8C83-ADB7-41D4-A50D-F050524E2C68}">
          <x14:formula1>
            <xm:f>Codes!$A$92:$A$97</xm:f>
          </x14:formula1>
          <xm:sqref>P2:P578</xm:sqref>
        </x14:dataValidation>
        <x14:dataValidation type="list" allowBlank="1" showInputMessage="1" showErrorMessage="1" xr:uid="{A846309A-B988-4776-8BF2-FF8CC6DA416A}">
          <x14:formula1>
            <xm:f>Codes!$A$100:$A$103</xm:f>
          </x14:formula1>
          <xm:sqref>E2:E578</xm:sqref>
        </x14:dataValidation>
        <x14:dataValidation type="list" allowBlank="1" showInputMessage="1" showErrorMessage="1" xr:uid="{0826052F-39B4-491E-B096-2C09063E635C}">
          <x14:formula1>
            <xm:f>Codes!$A$106:$A$109</xm:f>
          </x14:formula1>
          <xm:sqref>S2:S578</xm:sqref>
        </x14:dataValidation>
        <x14:dataValidation type="list" allowBlank="1" showInputMessage="1" showErrorMessage="1" xr:uid="{40D55A98-C9A4-4270-AEE0-E82E1A153721}">
          <x14:formula1>
            <xm:f>Codes!$A$2:$A$10</xm:f>
          </x14:formula1>
          <xm:sqref>D2:D578</xm:sqref>
        </x14:dataValidation>
        <x14:dataValidation type="list" allowBlank="1" showInputMessage="1" showErrorMessage="1" xr:uid="{ACFD9BB1-EAC5-479E-B36E-FF2E5CE8DF48}">
          <x14:formula1>
            <xm:f>Codes!$A$118:$A$122</xm:f>
          </x14:formula1>
          <xm:sqref>R2:R578</xm:sqref>
        </x14:dataValidation>
        <x14:dataValidation type="list" allowBlank="1" showInputMessage="1" showErrorMessage="1" xr:uid="{2BA1AF05-ECEE-4BA5-A001-35CA0C77E2BC}">
          <x14:formula1>
            <xm:f>Codes!$A$19:$A$34</xm:f>
          </x14:formula1>
          <xm:sqref>G2:G576</xm:sqref>
        </x14:dataValidation>
        <x14:dataValidation type="list" allowBlank="1" showInputMessage="1" showErrorMessage="1" xr:uid="{68C79638-C7FB-4EE7-8ECB-2DACB0D6DB5D}">
          <x14:formula1>
            <xm:f>Codes!$A$19:$A$63</xm:f>
          </x14:formula1>
          <xm:sqref>H2:H576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C0779-770F-4B44-9D26-E21AFFB9828E}">
  <dimension ref="A1:P550"/>
  <sheetViews>
    <sheetView tabSelected="1" zoomScaleNormal="100" workbookViewId="0">
      <selection activeCell="N544" sqref="N544"/>
    </sheetView>
  </sheetViews>
  <sheetFormatPr defaultRowHeight="14.45"/>
  <cols>
    <col min="13" max="13" width="16.28515625" bestFit="1" customWidth="1"/>
    <col min="14" max="14" width="9.5703125" bestFit="1" customWidth="1"/>
  </cols>
  <sheetData>
    <row r="1" spans="1:16">
      <c r="A1" t="s">
        <v>1775</v>
      </c>
      <c r="B1" t="s">
        <v>1776</v>
      </c>
      <c r="C1" t="s">
        <v>1777</v>
      </c>
      <c r="D1" t="s">
        <v>1778</v>
      </c>
      <c r="E1" t="s">
        <v>1779</v>
      </c>
      <c r="F1" t="s">
        <v>1780</v>
      </c>
      <c r="G1" t="s">
        <v>1781</v>
      </c>
      <c r="H1" t="s">
        <v>1782</v>
      </c>
      <c r="I1" t="s">
        <v>1783</v>
      </c>
      <c r="J1" t="s">
        <v>1784</v>
      </c>
      <c r="K1" t="s">
        <v>1785</v>
      </c>
      <c r="L1" t="s">
        <v>1786</v>
      </c>
      <c r="M1" t="s">
        <v>1787</v>
      </c>
      <c r="N1" t="s">
        <v>1788</v>
      </c>
    </row>
    <row r="2" spans="1:16">
      <c r="A2" t="str">
        <f>On_Off!A2</f>
        <v>W11</v>
      </c>
      <c r="B2" t="str">
        <f>On_Off!B2</f>
        <v>ON</v>
      </c>
      <c r="C2" t="str">
        <f>On_Off!C2</f>
        <v>W11</v>
      </c>
      <c r="D2" t="str">
        <f>On_Off!D2</f>
        <v>Water</v>
      </c>
      <c r="E2" t="str">
        <f>On_Off!E2</f>
        <v>Upgrade</v>
      </c>
      <c r="F2" t="str">
        <f>On_Off!G2</f>
        <v>MPW</v>
      </c>
      <c r="G2" t="str">
        <f>On_Off!H2</f>
        <v>WAF</v>
      </c>
      <c r="H2" t="str">
        <f>On_Off!I2</f>
        <v>DoWS</v>
      </c>
      <c r="I2" t="str">
        <f>On_Off!J2</f>
        <v xml:space="preserve">Waste Water Treatment Plant Upgrade Programe </v>
      </c>
      <c r="J2" t="str">
        <f>On_Off!K2</f>
        <v>Upgrade of Natabua WWTP</v>
      </c>
      <c r="K2" t="str">
        <f>On_Off!M2</f>
        <v>Western</v>
      </c>
      <c r="L2" t="str">
        <f>On_Off!P2</f>
        <v>Appraising</v>
      </c>
      <c r="M2" s="97">
        <f>N2*1000000</f>
        <v>90000000</v>
      </c>
      <c r="N2" s="96">
        <f>IF(O2&lt;&gt;"",((O2/VLOOKUP(P2,Codes!$A$118:$B$122,2,FALSE))/1000000), "")</f>
        <v>90</v>
      </c>
      <c r="O2">
        <f>On_Off!Q2</f>
        <v>90000000</v>
      </c>
      <c r="P2" t="str">
        <f>On_Off!R2</f>
        <v>FJD</v>
      </c>
    </row>
    <row r="3" spans="1:16">
      <c r="A3" t="str">
        <f>On_Off!A3</f>
        <v>W12</v>
      </c>
      <c r="B3" t="str">
        <f>On_Off!B3</f>
        <v>ON</v>
      </c>
      <c r="C3" t="str">
        <f>On_Off!C3</f>
        <v>W12</v>
      </c>
      <c r="D3" t="str">
        <f>On_Off!D3</f>
        <v>Water</v>
      </c>
      <c r="E3" t="str">
        <f>On_Off!E3</f>
        <v>Upgrade</v>
      </c>
      <c r="F3" t="str">
        <f>On_Off!G3</f>
        <v>MPW</v>
      </c>
      <c r="G3" t="str">
        <f>On_Off!H3</f>
        <v>WAF</v>
      </c>
      <c r="H3" t="str">
        <f>On_Off!I3</f>
        <v>DoWS</v>
      </c>
      <c r="I3" t="str">
        <f>On_Off!J3</f>
        <v>Water Distribution Programme (Suva- Nausori Supply Scheme)</v>
      </c>
      <c r="J3" t="str">
        <f>On_Off!K3</f>
        <v>Replacement &amp; Augmentation of Distribution Mains</v>
      </c>
      <c r="K3" t="str">
        <f>On_Off!M3</f>
        <v>Central</v>
      </c>
      <c r="L3" t="str">
        <f>On_Off!P3</f>
        <v>Appraising</v>
      </c>
      <c r="M3" s="97">
        <f>N3*1000000</f>
        <v>78219846</v>
      </c>
      <c r="N3" s="96">
        <f>IF(O3&lt;&gt;"",((O3/VLOOKUP(P3,Codes!$A$118:$B$122,2,FALSE))/1000000), "")</f>
        <v>78.219846000000004</v>
      </c>
      <c r="O3">
        <f>On_Off!Q3</f>
        <v>78219846</v>
      </c>
      <c r="P3" t="str">
        <f>On_Off!R3</f>
        <v>FJD</v>
      </c>
    </row>
    <row r="4" spans="1:16">
      <c r="A4" t="str">
        <f>On_Off!A4</f>
        <v>W13</v>
      </c>
      <c r="B4" t="str">
        <f>On_Off!B4</f>
        <v>ON</v>
      </c>
      <c r="C4" t="str">
        <f>On_Off!C4</f>
        <v>1W</v>
      </c>
      <c r="D4" t="str">
        <f>On_Off!D4</f>
        <v>Water</v>
      </c>
      <c r="E4" t="str">
        <f>On_Off!E4</f>
        <v>Upgrade</v>
      </c>
      <c r="F4" t="str">
        <f>On_Off!G4</f>
        <v>MPW</v>
      </c>
      <c r="G4" t="str">
        <f>On_Off!H4</f>
        <v>WAF</v>
      </c>
      <c r="H4" t="str">
        <f>On_Off!I4</f>
        <v>DoWS</v>
      </c>
      <c r="I4" t="str">
        <f>On_Off!J4</f>
        <v>Water Sources WTP Programme (Nadi-Lautoka  Supply Scheme)</v>
      </c>
      <c r="J4" t="str">
        <f>On_Off!K4</f>
        <v>Trunk Main Augmentations</v>
      </c>
      <c r="K4" t="str">
        <f>On_Off!M4</f>
        <v>Western</v>
      </c>
      <c r="L4" t="str">
        <f>On_Off!P4</f>
        <v>Budgeting</v>
      </c>
      <c r="M4" s="97">
        <f t="shared" ref="M4:M67" si="0">N4*1000000</f>
        <v>77375411</v>
      </c>
      <c r="N4" s="96">
        <f>IF(O4&lt;&gt;"",((O4/VLOOKUP(P4,Codes!$A$118:$B$122,2,FALSE))/1000000), "")</f>
        <v>77.375411</v>
      </c>
      <c r="O4">
        <f>On_Off!Q4</f>
        <v>77375411</v>
      </c>
      <c r="P4" t="str">
        <f>On_Off!R4</f>
        <v>FJD</v>
      </c>
    </row>
    <row r="5" spans="1:16">
      <c r="A5" t="str">
        <f>On_Off!A5</f>
        <v>W14</v>
      </c>
      <c r="B5" t="str">
        <f>On_Off!B5</f>
        <v>ON</v>
      </c>
      <c r="C5" t="str">
        <f>On_Off!C5</f>
        <v>W14</v>
      </c>
      <c r="D5" t="str">
        <f>On_Off!D5</f>
        <v>Water</v>
      </c>
      <c r="E5" t="str">
        <f>On_Off!E5</f>
        <v>Upgrade</v>
      </c>
      <c r="F5" t="str">
        <f>On_Off!G5</f>
        <v>MPW</v>
      </c>
      <c r="G5" t="str">
        <f>On_Off!H5</f>
        <v>WAF</v>
      </c>
      <c r="H5" t="str">
        <f>On_Off!I5</f>
        <v>DoWS</v>
      </c>
      <c r="I5" t="str">
        <f>On_Off!J5</f>
        <v xml:space="preserve">Waste Water Treatment Plant Upgrade Programme </v>
      </c>
      <c r="J5" t="str">
        <f>On_Off!K5</f>
        <v>Upgrade of Navakai WWTP</v>
      </c>
      <c r="K5" t="str">
        <f>On_Off!M5</f>
        <v>Western</v>
      </c>
      <c r="L5" t="str">
        <f>On_Off!P5</f>
        <v>Appraising</v>
      </c>
      <c r="M5" s="97">
        <f t="shared" si="0"/>
        <v>60000000</v>
      </c>
      <c r="N5" s="96">
        <f>IF(O5&lt;&gt;"",((O5/VLOOKUP(P5,Codes!$A$118:$B$122,2,FALSE))/1000000), "")</f>
        <v>60</v>
      </c>
      <c r="O5">
        <f>On_Off!Q5</f>
        <v>60000000</v>
      </c>
      <c r="P5" t="str">
        <f>On_Off!R5</f>
        <v>FJD</v>
      </c>
    </row>
    <row r="6" spans="1:16">
      <c r="A6" t="str">
        <f>On_Off!A6</f>
        <v>W15</v>
      </c>
      <c r="B6" t="str">
        <f>On_Off!B6</f>
        <v>ON</v>
      </c>
      <c r="C6" t="str">
        <f>On_Off!C6</f>
        <v>1W</v>
      </c>
      <c r="D6" t="str">
        <f>On_Off!D6</f>
        <v>Water</v>
      </c>
      <c r="E6" t="str">
        <f>On_Off!E6</f>
        <v>Upgrade</v>
      </c>
      <c r="F6" t="str">
        <f>On_Off!G6</f>
        <v>MPW</v>
      </c>
      <c r="G6" t="str">
        <f>On_Off!H6</f>
        <v>WAF</v>
      </c>
      <c r="H6" t="str">
        <f>On_Off!I6</f>
        <v>DoWS</v>
      </c>
      <c r="I6" t="str">
        <f>On_Off!J6</f>
        <v>Water Sources WTP Programme (Nadi-Lautoka  Supply Scheme)</v>
      </c>
      <c r="J6" t="str">
        <f>On_Off!K6</f>
        <v>Nadi/Lautoka Water Treatment Plant Augmentation</v>
      </c>
      <c r="K6" t="str">
        <f>On_Off!M6</f>
        <v>Western</v>
      </c>
      <c r="L6" t="str">
        <f>On_Off!P6</f>
        <v>Planning</v>
      </c>
      <c r="M6" s="97">
        <f t="shared" si="0"/>
        <v>52800000</v>
      </c>
      <c r="N6" s="96">
        <f>IF(O6&lt;&gt;"",((O6/VLOOKUP(P6,Codes!$A$118:$B$122,2,FALSE))/1000000), "")</f>
        <v>52.8</v>
      </c>
      <c r="O6">
        <f>On_Off!Q6</f>
        <v>52800000</v>
      </c>
      <c r="P6" t="str">
        <f>On_Off!R6</f>
        <v>FJD</v>
      </c>
    </row>
    <row r="7" spans="1:16">
      <c r="A7" t="str">
        <f>On_Off!A7</f>
        <v>W16</v>
      </c>
      <c r="B7" t="str">
        <f>On_Off!B7</f>
        <v>ON</v>
      </c>
      <c r="C7">
        <f>On_Off!C7</f>
        <v>0</v>
      </c>
      <c r="D7" t="str">
        <f>On_Off!D7</f>
        <v>Water</v>
      </c>
      <c r="E7" t="str">
        <f>On_Off!E7</f>
        <v>New</v>
      </c>
      <c r="F7" t="str">
        <f>On_Off!G7</f>
        <v>MPW</v>
      </c>
      <c r="G7" t="str">
        <f>On_Off!H7</f>
        <v>WAF</v>
      </c>
      <c r="H7" t="str">
        <f>On_Off!I7</f>
        <v>DoWS</v>
      </c>
      <c r="I7" t="str">
        <f>On_Off!J7</f>
        <v>Water Sources WTP Programme (Nadi-Lautoka  Supply Scheme)</v>
      </c>
      <c r="J7" t="str">
        <f>On_Off!K7</f>
        <v>Augmentations on Potential Water Sources</v>
      </c>
      <c r="K7" t="str">
        <f>On_Off!M7</f>
        <v>Western</v>
      </c>
      <c r="L7" t="str">
        <f>On_Off!P7</f>
        <v>Planning</v>
      </c>
      <c r="M7" s="97">
        <f t="shared" si="0"/>
        <v>50191714</v>
      </c>
      <c r="N7" s="96">
        <f>IF(O7&lt;&gt;"",((O7/VLOOKUP(P7,Codes!$A$118:$B$122,2,FALSE))/1000000), "")</f>
        <v>50.191713999999997</v>
      </c>
      <c r="O7">
        <f>On_Off!Q7</f>
        <v>50191714</v>
      </c>
      <c r="P7" t="str">
        <f>On_Off!R7</f>
        <v>FJD</v>
      </c>
    </row>
    <row r="8" spans="1:16">
      <c r="A8" t="str">
        <f>On_Off!A8</f>
        <v>W17</v>
      </c>
      <c r="B8" t="str">
        <f>On_Off!B8</f>
        <v>ON</v>
      </c>
      <c r="C8">
        <f>On_Off!C8</f>
        <v>0</v>
      </c>
      <c r="D8" t="str">
        <f>On_Off!D8</f>
        <v>Water</v>
      </c>
      <c r="E8" t="str">
        <f>On_Off!E8</f>
        <v>New</v>
      </c>
      <c r="F8" t="str">
        <f>On_Off!G8</f>
        <v>MPW</v>
      </c>
      <c r="G8" t="str">
        <f>On_Off!H8</f>
        <v>WAF</v>
      </c>
      <c r="H8" t="str">
        <f>On_Off!I8</f>
        <v>DoWS</v>
      </c>
      <c r="I8" t="str">
        <f>On_Off!J8</f>
        <v>Water Sources &amp; Water Treatment Plant Programme (Northern Division)</v>
      </c>
      <c r="J8" t="str">
        <f>On_Off!K8</f>
        <v>Matani Raw Water Source</v>
      </c>
      <c r="K8" t="str">
        <f>On_Off!M8</f>
        <v>Northern</v>
      </c>
      <c r="L8" t="str">
        <f>On_Off!P8</f>
        <v>Planning</v>
      </c>
      <c r="M8" s="97">
        <f t="shared" si="0"/>
        <v>45076250</v>
      </c>
      <c r="N8" s="96">
        <f>IF(O8&lt;&gt;"",((O8/VLOOKUP(P8,Codes!$A$118:$B$122,2,FALSE))/1000000), "")</f>
        <v>45.076250000000002</v>
      </c>
      <c r="O8">
        <f>On_Off!Q8</f>
        <v>45076250</v>
      </c>
      <c r="P8" t="str">
        <f>On_Off!R8</f>
        <v>FJD</v>
      </c>
    </row>
    <row r="9" spans="1:16">
      <c r="A9" t="str">
        <f>On_Off!A9</f>
        <v>W18</v>
      </c>
      <c r="B9" t="str">
        <f>On_Off!B9</f>
        <v>ON</v>
      </c>
      <c r="C9" t="str">
        <f>On_Off!C9</f>
        <v>1W</v>
      </c>
      <c r="D9" t="str">
        <f>On_Off!D9</f>
        <v>Water</v>
      </c>
      <c r="E9" t="str">
        <f>On_Off!E9</f>
        <v>Upgrade</v>
      </c>
      <c r="F9" t="str">
        <f>On_Off!G9</f>
        <v>MPW</v>
      </c>
      <c r="G9" t="str">
        <f>On_Off!H9</f>
        <v>WAF</v>
      </c>
      <c r="H9" t="str">
        <f>On_Off!I9</f>
        <v>DoWS</v>
      </c>
      <c r="I9" t="str">
        <f>On_Off!J9</f>
        <v>Water Sources WTP Programme (Nadi-Lautoka  Supply Scheme)</v>
      </c>
      <c r="J9" t="str">
        <f>On_Off!K9</f>
        <v>Reservoir Augmentations</v>
      </c>
      <c r="K9" t="str">
        <f>On_Off!M9</f>
        <v>Western</v>
      </c>
      <c r="L9" t="str">
        <f>On_Off!P9</f>
        <v>Planning</v>
      </c>
      <c r="M9" s="97">
        <f t="shared" si="0"/>
        <v>38885295</v>
      </c>
      <c r="N9" s="96">
        <f>IF(O9&lt;&gt;"",((O9/VLOOKUP(P9,Codes!$A$118:$B$122,2,FALSE))/1000000), "")</f>
        <v>38.885294999999999</v>
      </c>
      <c r="O9">
        <f>On_Off!Q9</f>
        <v>38885295</v>
      </c>
      <c r="P9" t="str">
        <f>On_Off!R9</f>
        <v>FJD</v>
      </c>
    </row>
    <row r="10" spans="1:16">
      <c r="A10" t="str">
        <f>On_Off!A10</f>
        <v>W19</v>
      </c>
      <c r="B10" t="str">
        <f>On_Off!B10</f>
        <v>ON</v>
      </c>
      <c r="C10">
        <f>On_Off!C10</f>
        <v>0</v>
      </c>
      <c r="D10" t="str">
        <f>On_Off!D10</f>
        <v>Water</v>
      </c>
      <c r="E10" t="str">
        <f>On_Off!E10</f>
        <v>Renew</v>
      </c>
      <c r="F10" t="str">
        <f>On_Off!G10</f>
        <v>MPW</v>
      </c>
      <c r="G10" t="str">
        <f>On_Off!H10</f>
        <v>WAF</v>
      </c>
      <c r="H10" t="str">
        <f>On_Off!I10</f>
        <v>DoWS</v>
      </c>
      <c r="I10" t="str">
        <f>On_Off!J10</f>
        <v>NRW Programme (Suva- Nausori Water Supply Scheme)</v>
      </c>
      <c r="J10" t="str">
        <f>On_Off!K10</f>
        <v>Meter , PRV &amp; Air Valve Replacement Programme</v>
      </c>
      <c r="K10" t="str">
        <f>On_Off!M10</f>
        <v>Central</v>
      </c>
      <c r="L10" t="str">
        <f>On_Off!P10</f>
        <v>Budgeting</v>
      </c>
      <c r="M10" s="97">
        <f t="shared" si="0"/>
        <v>32145000.000000004</v>
      </c>
      <c r="N10" s="96">
        <f>IF(O10&lt;&gt;"",((O10/VLOOKUP(P10,Codes!$A$118:$B$122,2,FALSE))/1000000), "")</f>
        <v>32.145000000000003</v>
      </c>
      <c r="O10">
        <f>On_Off!Q10</f>
        <v>32145000</v>
      </c>
      <c r="P10" t="str">
        <f>On_Off!R10</f>
        <v>FJD</v>
      </c>
    </row>
    <row r="11" spans="1:16">
      <c r="A11" t="str">
        <f>On_Off!A11</f>
        <v>W20</v>
      </c>
      <c r="B11" t="str">
        <f>On_Off!B11</f>
        <v>ON</v>
      </c>
      <c r="C11">
        <f>On_Off!C11</f>
        <v>0</v>
      </c>
      <c r="D11" t="str">
        <f>On_Off!D11</f>
        <v>Water</v>
      </c>
      <c r="E11" t="str">
        <f>On_Off!E11</f>
        <v>New</v>
      </c>
      <c r="F11" t="str">
        <f>On_Off!G11</f>
        <v>MPW</v>
      </c>
      <c r="G11" t="str">
        <f>On_Off!H11</f>
        <v>WAF</v>
      </c>
      <c r="H11" t="str">
        <f>On_Off!I11</f>
        <v>DoWS</v>
      </c>
      <c r="I11" t="str">
        <f>On_Off!J11</f>
        <v>Water Distribution Programme (Nadi-Sigatoka Water Supply Scheme)</v>
      </c>
      <c r="J11" t="str">
        <f>On_Off!K11</f>
        <v xml:space="preserve">Trunk Mains and Major Reticulation </v>
      </c>
      <c r="K11" t="str">
        <f>On_Off!M11</f>
        <v>Western</v>
      </c>
      <c r="L11" t="str">
        <f>On_Off!P11</f>
        <v>Planning</v>
      </c>
      <c r="M11" s="97">
        <f t="shared" si="0"/>
        <v>31810000</v>
      </c>
      <c r="N11" s="96">
        <f>IF(O11&lt;&gt;"",((O11/VLOOKUP(P11,Codes!$A$118:$B$122,2,FALSE))/1000000), "")</f>
        <v>31.81</v>
      </c>
      <c r="O11">
        <f>On_Off!Q11</f>
        <v>31810000</v>
      </c>
      <c r="P11" t="str">
        <f>On_Off!R11</f>
        <v>FJD</v>
      </c>
    </row>
    <row r="12" spans="1:16">
      <c r="A12" t="str">
        <f>On_Off!A12</f>
        <v>W21</v>
      </c>
      <c r="B12" t="str">
        <f>On_Off!B12</f>
        <v>ON</v>
      </c>
      <c r="C12" t="str">
        <f>On_Off!C12</f>
        <v>1W</v>
      </c>
      <c r="D12" t="str">
        <f>On_Off!D12</f>
        <v>Water</v>
      </c>
      <c r="E12" t="str">
        <f>On_Off!E12</f>
        <v>Upgrade</v>
      </c>
      <c r="F12" t="str">
        <f>On_Off!G12</f>
        <v>MPW</v>
      </c>
      <c r="G12" t="str">
        <f>On_Off!H12</f>
        <v>WAF</v>
      </c>
      <c r="H12" t="str">
        <f>On_Off!I12</f>
        <v>DoWS</v>
      </c>
      <c r="I12" t="str">
        <f>On_Off!J12</f>
        <v>Water Sources WTP Programme (Nadi-Lautoka  Supply Scheme)</v>
      </c>
      <c r="J12" t="str">
        <f>On_Off!K12</f>
        <v>Replacement &amp; Augmentation of Structurally Weak and Undersized Mains</v>
      </c>
      <c r="K12" t="str">
        <f>On_Off!M12</f>
        <v>Western</v>
      </c>
      <c r="L12" t="str">
        <f>On_Off!P12</f>
        <v>Budgeting</v>
      </c>
      <c r="M12" s="97">
        <f t="shared" si="0"/>
        <v>30171561</v>
      </c>
      <c r="N12" s="96">
        <f>IF(O12&lt;&gt;"",((O12/VLOOKUP(P12,Codes!$A$118:$B$122,2,FALSE))/1000000), "")</f>
        <v>30.171561000000001</v>
      </c>
      <c r="O12">
        <f>On_Off!Q12</f>
        <v>30171561</v>
      </c>
      <c r="P12" t="str">
        <f>On_Off!R12</f>
        <v>FJD</v>
      </c>
    </row>
    <row r="13" spans="1:16">
      <c r="A13" t="str">
        <f>On_Off!A13</f>
        <v>W22</v>
      </c>
      <c r="B13" t="str">
        <f>On_Off!B13</f>
        <v>ON</v>
      </c>
      <c r="C13">
        <f>On_Off!C13</f>
        <v>0</v>
      </c>
      <c r="D13" t="str">
        <f>On_Off!D13</f>
        <v>Water</v>
      </c>
      <c r="E13" t="str">
        <f>On_Off!E13</f>
        <v>Upgrade</v>
      </c>
      <c r="F13" t="str">
        <f>On_Off!G13</f>
        <v>MPW</v>
      </c>
      <c r="G13" t="str">
        <f>On_Off!H13</f>
        <v>WAF</v>
      </c>
      <c r="H13" t="str">
        <f>On_Off!I13</f>
        <v>DoWS</v>
      </c>
      <c r="I13" t="str">
        <f>On_Off!J13</f>
        <v>NRW Programme (Nadi-Lautoka Water Supply Scheme)</v>
      </c>
      <c r="J13" t="str">
        <f>On_Off!K13</f>
        <v>Meter , PRV &amp; Air Valve Replacement Programme</v>
      </c>
      <c r="K13" t="str">
        <f>On_Off!M13</f>
        <v>Western</v>
      </c>
      <c r="L13" t="str">
        <f>On_Off!P13</f>
        <v>Budgeting</v>
      </c>
      <c r="M13" s="97">
        <f t="shared" si="0"/>
        <v>26730956</v>
      </c>
      <c r="N13" s="96">
        <f>IF(O13&lt;&gt;"",((O13/VLOOKUP(P13,Codes!$A$118:$B$122,2,FALSE))/1000000), "")</f>
        <v>26.730955999999999</v>
      </c>
      <c r="O13">
        <f>On_Off!Q13</f>
        <v>26730956</v>
      </c>
      <c r="P13" t="str">
        <f>On_Off!R13</f>
        <v>FJD</v>
      </c>
    </row>
    <row r="14" spans="1:16">
      <c r="A14" t="str">
        <f>On_Off!A14</f>
        <v>W23</v>
      </c>
      <c r="B14" t="str">
        <f>On_Off!B14</f>
        <v>ON</v>
      </c>
      <c r="C14">
        <f>On_Off!C14</f>
        <v>0</v>
      </c>
      <c r="D14" t="str">
        <f>On_Off!D14</f>
        <v>Water</v>
      </c>
      <c r="E14" t="str">
        <f>On_Off!E14</f>
        <v>Upgrade</v>
      </c>
      <c r="F14" t="str">
        <f>On_Off!G14</f>
        <v>MPW</v>
      </c>
      <c r="G14" t="str">
        <f>On_Off!H14</f>
        <v>WAF</v>
      </c>
      <c r="H14" t="str">
        <f>On_Off!I14</f>
        <v>DoWS</v>
      </c>
      <c r="I14" t="str">
        <f>On_Off!J14</f>
        <v>Water Sources &amp; Water Treatment Plant (Sigatoka Water Supply Scheme)</v>
      </c>
      <c r="J14" t="str">
        <f>On_Off!K14</f>
        <v>Matovo WTP &amp; Pump Upgrades</v>
      </c>
      <c r="K14" t="str">
        <f>On_Off!M14</f>
        <v>Western</v>
      </c>
      <c r="L14" t="str">
        <f>On_Off!P14</f>
        <v>Budgeting</v>
      </c>
      <c r="M14" s="97">
        <f t="shared" si="0"/>
        <v>26500000</v>
      </c>
      <c r="N14" s="96">
        <f>IF(O14&lt;&gt;"",((O14/VLOOKUP(P14,Codes!$A$118:$B$122,2,FALSE))/1000000), "")</f>
        <v>26.5</v>
      </c>
      <c r="O14">
        <f>On_Off!Q14</f>
        <v>26500000</v>
      </c>
      <c r="P14" t="str">
        <f>On_Off!R14</f>
        <v>FJD</v>
      </c>
    </row>
    <row r="15" spans="1:16">
      <c r="A15" t="str">
        <f>On_Off!A15</f>
        <v>W24</v>
      </c>
      <c r="B15" t="str">
        <f>On_Off!B15</f>
        <v>ON</v>
      </c>
      <c r="C15">
        <f>On_Off!C15</f>
        <v>0</v>
      </c>
      <c r="D15" t="str">
        <f>On_Off!D15</f>
        <v>Water</v>
      </c>
      <c r="E15" t="str">
        <f>On_Off!E15</f>
        <v>New</v>
      </c>
      <c r="F15" t="str">
        <f>On_Off!G15</f>
        <v>MPW</v>
      </c>
      <c r="G15" t="str">
        <f>On_Off!H15</f>
        <v>WAF</v>
      </c>
      <c r="H15" t="str">
        <f>On_Off!I15</f>
        <v>DoWS</v>
      </c>
      <c r="I15" t="str">
        <f>On_Off!J15</f>
        <v>Water Distribution Programme (Ba/Lautoka)</v>
      </c>
      <c r="J15" t="str">
        <f>On_Off!K15</f>
        <v>Water reticulation extension</v>
      </c>
      <c r="K15" t="str">
        <f>On_Off!M15</f>
        <v>Western</v>
      </c>
      <c r="L15" t="str">
        <f>On_Off!P15</f>
        <v>Planning</v>
      </c>
      <c r="M15" s="97">
        <f t="shared" si="0"/>
        <v>26020000</v>
      </c>
      <c r="N15" s="96">
        <f>IF(O15&lt;&gt;"",((O15/VLOOKUP(P15,Codes!$A$118:$B$122,2,FALSE))/1000000), "")</f>
        <v>26.02</v>
      </c>
      <c r="O15">
        <f>On_Off!Q15</f>
        <v>26020000</v>
      </c>
      <c r="P15" t="str">
        <f>On_Off!R15</f>
        <v>FJD</v>
      </c>
    </row>
    <row r="16" spans="1:16">
      <c r="A16" t="str">
        <f>On_Off!A16</f>
        <v>W25</v>
      </c>
      <c r="B16" t="str">
        <f>On_Off!B16</f>
        <v>ON</v>
      </c>
      <c r="C16">
        <f>On_Off!C16</f>
        <v>0</v>
      </c>
      <c r="D16" t="str">
        <f>On_Off!D16</f>
        <v>Water</v>
      </c>
      <c r="E16" t="str">
        <f>On_Off!E16</f>
        <v>Upgrade</v>
      </c>
      <c r="F16" t="str">
        <f>On_Off!G16</f>
        <v>MPW</v>
      </c>
      <c r="G16" t="str">
        <f>On_Off!H16</f>
        <v>WAF</v>
      </c>
      <c r="H16" t="str">
        <f>On_Off!I16</f>
        <v>DoWS</v>
      </c>
      <c r="I16" t="str">
        <f>On_Off!J16</f>
        <v xml:space="preserve">Waste Water Treatment Plant Upgrade Programe </v>
      </c>
      <c r="J16" t="str">
        <f>On_Off!K16</f>
        <v>Upgrade of Namara WWTP</v>
      </c>
      <c r="K16" t="str">
        <f>On_Off!M16</f>
        <v>Northern</v>
      </c>
      <c r="L16" t="str">
        <f>On_Off!P16</f>
        <v>Budgeting</v>
      </c>
      <c r="M16" s="97">
        <f t="shared" si="0"/>
        <v>24400000</v>
      </c>
      <c r="N16" s="96">
        <f>IF(O16&lt;&gt;"",((O16/VLOOKUP(P16,Codes!$A$118:$B$122,2,FALSE))/1000000), "")</f>
        <v>24.4</v>
      </c>
      <c r="O16">
        <f>On_Off!Q16</f>
        <v>24400000</v>
      </c>
      <c r="P16" t="str">
        <f>On_Off!R16</f>
        <v>FJD</v>
      </c>
    </row>
    <row r="17" spans="1:16">
      <c r="A17" t="str">
        <f>On_Off!A17</f>
        <v>W26</v>
      </c>
      <c r="B17" t="str">
        <f>On_Off!B17</f>
        <v>ON</v>
      </c>
      <c r="C17">
        <f>On_Off!C17</f>
        <v>0</v>
      </c>
      <c r="D17" t="str">
        <f>On_Off!D17</f>
        <v>Water</v>
      </c>
      <c r="E17" t="str">
        <f>On_Off!E17</f>
        <v>New</v>
      </c>
      <c r="F17" t="str">
        <f>On_Off!G17</f>
        <v>MPW</v>
      </c>
      <c r="G17" t="str">
        <f>On_Off!H17</f>
        <v>WAF</v>
      </c>
      <c r="H17" t="str">
        <f>On_Off!I17</f>
        <v>DoWS</v>
      </c>
      <c r="I17" t="str">
        <f>On_Off!J17</f>
        <v>Water Distribution Programme (Suva- Nausori Water Supply Scheme)</v>
      </c>
      <c r="J17" t="str">
        <f>On_Off!K17</f>
        <v>Rewa River Water Supply Servicing Strategy</v>
      </c>
      <c r="K17" t="str">
        <f>On_Off!M17</f>
        <v>Central</v>
      </c>
      <c r="L17" t="str">
        <f>On_Off!P17</f>
        <v>Budgeting</v>
      </c>
      <c r="M17" s="97">
        <f t="shared" si="0"/>
        <v>20000000</v>
      </c>
      <c r="N17" s="96">
        <f>IF(O17&lt;&gt;"",((O17/VLOOKUP(P17,Codes!$A$118:$B$122,2,FALSE))/1000000), "")</f>
        <v>20</v>
      </c>
      <c r="O17">
        <f>On_Off!Q17</f>
        <v>20000000</v>
      </c>
      <c r="P17" t="str">
        <f>On_Off!R17</f>
        <v>FJD</v>
      </c>
    </row>
    <row r="18" spans="1:16">
      <c r="A18" t="str">
        <f>On_Off!A18</f>
        <v>W27</v>
      </c>
      <c r="B18" t="str">
        <f>On_Off!B18</f>
        <v>ON</v>
      </c>
      <c r="C18">
        <f>On_Off!C18</f>
        <v>0</v>
      </c>
      <c r="D18" t="str">
        <f>On_Off!D18</f>
        <v>Water</v>
      </c>
      <c r="E18" t="str">
        <f>On_Off!E18</f>
        <v>New</v>
      </c>
      <c r="F18" t="str">
        <f>On_Off!G18</f>
        <v>MPW</v>
      </c>
      <c r="G18" t="str">
        <f>On_Off!H18</f>
        <v>WAF</v>
      </c>
      <c r="H18" t="str">
        <f>On_Off!I18</f>
        <v>DoWS</v>
      </c>
      <c r="I18" t="str">
        <f>On_Off!J18</f>
        <v>Water Distribution Programme (Korovou/Rakiraki)</v>
      </c>
      <c r="J18" t="str">
        <f>On_Off!K18</f>
        <v>Water Reticulation Extension</v>
      </c>
      <c r="K18" t="str">
        <f>On_Off!M18</f>
        <v>Western</v>
      </c>
      <c r="L18" t="str">
        <f>On_Off!P18</f>
        <v>Planning</v>
      </c>
      <c r="M18" s="97">
        <f t="shared" si="0"/>
        <v>19360000</v>
      </c>
      <c r="N18" s="96">
        <f>IF(O18&lt;&gt;"",((O18/VLOOKUP(P18,Codes!$A$118:$B$122,2,FALSE))/1000000), "")</f>
        <v>19.36</v>
      </c>
      <c r="O18">
        <f>On_Off!Q18</f>
        <v>19360000</v>
      </c>
      <c r="P18" t="str">
        <f>On_Off!R18</f>
        <v>FJD</v>
      </c>
    </row>
    <row r="19" spans="1:16">
      <c r="A19" t="str">
        <f>On_Off!A19</f>
        <v>W28</v>
      </c>
      <c r="B19" t="str">
        <f>On_Off!B19</f>
        <v>ON</v>
      </c>
      <c r="C19">
        <f>On_Off!C19</f>
        <v>0</v>
      </c>
      <c r="D19" t="str">
        <f>On_Off!D19</f>
        <v>Water</v>
      </c>
      <c r="E19" t="str">
        <f>On_Off!E19</f>
        <v>Upgrade</v>
      </c>
      <c r="F19" t="str">
        <f>On_Off!G19</f>
        <v>MPW</v>
      </c>
      <c r="G19" t="str">
        <f>On_Off!H19</f>
        <v>WAF</v>
      </c>
      <c r="H19" t="str">
        <f>On_Off!I19</f>
        <v>DoWS</v>
      </c>
      <c r="I19" t="str">
        <f>On_Off!J19</f>
        <v>Water Distribution Programme (Northern Division)</v>
      </c>
      <c r="J19" t="str">
        <f>On_Off!K19</f>
        <v>Replacement &amp; Augmentation of AC Distribution mains for the Labasa Water Supply System</v>
      </c>
      <c r="K19" t="str">
        <f>On_Off!M19</f>
        <v>Northern</v>
      </c>
      <c r="L19" t="str">
        <f>On_Off!P19</f>
        <v>Planning</v>
      </c>
      <c r="M19" s="97">
        <f t="shared" si="0"/>
        <v>17847761</v>
      </c>
      <c r="N19" s="96">
        <f>IF(O19&lt;&gt;"",((O19/VLOOKUP(P19,Codes!$A$118:$B$122,2,FALSE))/1000000), "")</f>
        <v>17.847760999999998</v>
      </c>
      <c r="O19">
        <f>On_Off!Q19</f>
        <v>17847761</v>
      </c>
      <c r="P19" t="str">
        <f>On_Off!R19</f>
        <v>FJD</v>
      </c>
    </row>
    <row r="20" spans="1:16">
      <c r="A20" t="str">
        <f>On_Off!A20</f>
        <v>W29</v>
      </c>
      <c r="B20" t="str">
        <f>On_Off!B20</f>
        <v>ON</v>
      </c>
      <c r="C20">
        <f>On_Off!C20</f>
        <v>0</v>
      </c>
      <c r="D20" t="str">
        <f>On_Off!D20</f>
        <v>Water</v>
      </c>
      <c r="E20" t="str">
        <f>On_Off!E20</f>
        <v>Upgrade</v>
      </c>
      <c r="F20" t="str">
        <f>On_Off!G20</f>
        <v>MPW</v>
      </c>
      <c r="G20" t="str">
        <f>On_Off!H20</f>
        <v>WAF</v>
      </c>
      <c r="H20" t="str">
        <f>On_Off!I20</f>
        <v>DoWS</v>
      </c>
      <c r="I20" t="str">
        <f>On_Off!J20</f>
        <v>Water Distribution Programme (Suva- Nausori Supply Scheme)</v>
      </c>
      <c r="J20" t="str">
        <f>On_Off!K20</f>
        <v>Increasing Storage Capacity - Flagstaff, Nasinu, Wainibuku &amp; Tacirua)</v>
      </c>
      <c r="K20" t="str">
        <f>On_Off!M20</f>
        <v>Central</v>
      </c>
      <c r="L20" t="str">
        <f>On_Off!P20</f>
        <v>Planning</v>
      </c>
      <c r="M20" s="97">
        <f t="shared" si="0"/>
        <v>15000000</v>
      </c>
      <c r="N20" s="96">
        <f>IF(O20&lt;&gt;"",((O20/VLOOKUP(P20,Codes!$A$118:$B$122,2,FALSE))/1000000), "")</f>
        <v>15</v>
      </c>
      <c r="O20">
        <f>On_Off!Q20</f>
        <v>15000000</v>
      </c>
      <c r="P20" t="str">
        <f>On_Off!R20</f>
        <v>FJD</v>
      </c>
    </row>
    <row r="21" spans="1:16">
      <c r="A21" t="str">
        <f>On_Off!A21</f>
        <v>W30</v>
      </c>
      <c r="B21" t="str">
        <f>On_Off!B21</f>
        <v>ON</v>
      </c>
      <c r="C21">
        <f>On_Off!C21</f>
        <v>0</v>
      </c>
      <c r="D21" t="str">
        <f>On_Off!D21</f>
        <v>Water</v>
      </c>
      <c r="E21" t="str">
        <f>On_Off!E21</f>
        <v>Upgrade</v>
      </c>
      <c r="F21" t="str">
        <f>On_Off!G21</f>
        <v>MPW</v>
      </c>
      <c r="G21" t="str">
        <f>On_Off!H21</f>
        <v>WAF</v>
      </c>
      <c r="H21" t="str">
        <f>On_Off!I21</f>
        <v>DoWS</v>
      </c>
      <c r="I21" t="str">
        <f>On_Off!J21</f>
        <v>Water Distribution Programme (Suva- Nausori Supply Scheme)</v>
      </c>
      <c r="J21" t="str">
        <f>On_Off!K21</f>
        <v>Replacement &amp; Augmentation of Trunk Mains</v>
      </c>
      <c r="K21" t="str">
        <f>On_Off!M21</f>
        <v>Central</v>
      </c>
      <c r="L21" t="str">
        <f>On_Off!P21</f>
        <v>Planning</v>
      </c>
      <c r="M21" s="97">
        <f t="shared" si="0"/>
        <v>12925700</v>
      </c>
      <c r="N21" s="96">
        <f>IF(O21&lt;&gt;"",((O21/VLOOKUP(P21,Codes!$A$118:$B$122,2,FALSE))/1000000), "")</f>
        <v>12.925700000000001</v>
      </c>
      <c r="O21">
        <f>On_Off!Q21</f>
        <v>12925700</v>
      </c>
      <c r="P21" t="str">
        <f>On_Off!R21</f>
        <v>FJD</v>
      </c>
    </row>
    <row r="22" spans="1:16">
      <c r="A22" t="str">
        <f>On_Off!A22</f>
        <v>W31</v>
      </c>
      <c r="B22" t="str">
        <f>On_Off!B22</f>
        <v>ON</v>
      </c>
      <c r="C22">
        <f>On_Off!C22</f>
        <v>0</v>
      </c>
      <c r="D22" t="str">
        <f>On_Off!D22</f>
        <v>Water</v>
      </c>
      <c r="E22" t="str">
        <f>On_Off!E22</f>
        <v>New</v>
      </c>
      <c r="F22" t="str">
        <f>On_Off!G22</f>
        <v>MPW</v>
      </c>
      <c r="G22" t="str">
        <f>On_Off!H22</f>
        <v>WAF</v>
      </c>
      <c r="H22" t="str">
        <f>On_Off!I22</f>
        <v>DoWS</v>
      </c>
      <c r="I22" t="str">
        <f>On_Off!J22</f>
        <v>Water Sources &amp; Water Treatment Plant Programme (Nadi-Sigatoka Water Supply Scheme)</v>
      </c>
      <c r="J22" t="str">
        <f>On_Off!K22</f>
        <v>Votualevu Raw Water &amp; Tuva WTP Package Plant</v>
      </c>
      <c r="K22" t="str">
        <f>On_Off!M22</f>
        <v>Western</v>
      </c>
      <c r="L22" t="str">
        <f>On_Off!P22</f>
        <v>Planning</v>
      </c>
      <c r="M22" s="97">
        <f t="shared" si="0"/>
        <v>12470000</v>
      </c>
      <c r="N22" s="96">
        <f>IF(O22&lt;&gt;"",((O22/VLOOKUP(P22,Codes!$A$118:$B$122,2,FALSE))/1000000), "")</f>
        <v>12.47</v>
      </c>
      <c r="O22">
        <f>On_Off!Q22</f>
        <v>12470000</v>
      </c>
      <c r="P22" t="str">
        <f>On_Off!R22</f>
        <v>FJD</v>
      </c>
    </row>
    <row r="23" spans="1:16">
      <c r="A23" t="str">
        <f>On_Off!A23</f>
        <v>W32</v>
      </c>
      <c r="B23" t="str">
        <f>On_Off!B23</f>
        <v>ON</v>
      </c>
      <c r="C23">
        <f>On_Off!C23</f>
        <v>0</v>
      </c>
      <c r="D23" t="str">
        <f>On_Off!D23</f>
        <v>Water</v>
      </c>
      <c r="E23" t="str">
        <f>On_Off!E23</f>
        <v>Renew</v>
      </c>
      <c r="F23" t="str">
        <f>On_Off!G23</f>
        <v>MPW</v>
      </c>
      <c r="G23" t="str">
        <f>On_Off!H23</f>
        <v>WAF</v>
      </c>
      <c r="H23" t="str">
        <f>On_Off!I23</f>
        <v>DoWS</v>
      </c>
      <c r="I23" t="str">
        <f>On_Off!J23</f>
        <v>SCADA Automation Programme (Nadi-Lautoka Supply Scheme)</v>
      </c>
      <c r="J23" t="str">
        <f>On_Off!K23</f>
        <v>Augmentations for Rehabilitation of SCADA Systems in Nadi/Lautoka Region</v>
      </c>
      <c r="K23" t="str">
        <f>On_Off!M23</f>
        <v>Western</v>
      </c>
      <c r="L23" t="str">
        <f>On_Off!P23</f>
        <v>Planning</v>
      </c>
      <c r="M23" s="97">
        <f t="shared" si="0"/>
        <v>11114700</v>
      </c>
      <c r="N23" s="96">
        <f>IF(O23&lt;&gt;"",((O23/VLOOKUP(P23,Codes!$A$118:$B$122,2,FALSE))/1000000), "")</f>
        <v>11.114699999999999</v>
      </c>
      <c r="O23">
        <f>On_Off!Q23</f>
        <v>11114700</v>
      </c>
      <c r="P23" t="str">
        <f>On_Off!R23</f>
        <v>FJD</v>
      </c>
    </row>
    <row r="24" spans="1:16">
      <c r="A24" t="str">
        <f>On_Off!A24</f>
        <v>W33</v>
      </c>
      <c r="B24" t="str">
        <f>On_Off!B24</f>
        <v>ON</v>
      </c>
      <c r="C24">
        <f>On_Off!C24</f>
        <v>0</v>
      </c>
      <c r="D24" t="str">
        <f>On_Off!D24</f>
        <v>Water</v>
      </c>
      <c r="E24" t="str">
        <f>On_Off!E24</f>
        <v>New</v>
      </c>
      <c r="F24" t="str">
        <f>On_Off!G24</f>
        <v>MPW</v>
      </c>
      <c r="G24" t="str">
        <f>On_Off!H24</f>
        <v>WAF</v>
      </c>
      <c r="H24" t="str">
        <f>On_Off!I24</f>
        <v>DoWS</v>
      </c>
      <c r="I24" t="str">
        <f>On_Off!J24</f>
        <v>Rural Water Supply Scheme Northern (New)</v>
      </c>
      <c r="J24" t="str">
        <f>On_Off!K24</f>
        <v>Installation of new reservoir, water treatment and  water reticulation mains</v>
      </c>
      <c r="K24" t="str">
        <f>On_Off!M24</f>
        <v>Northern</v>
      </c>
      <c r="L24" t="str">
        <f>On_Off!P24</f>
        <v>Budgeting</v>
      </c>
      <c r="M24" s="97">
        <f t="shared" si="0"/>
        <v>10555610</v>
      </c>
      <c r="N24" s="96">
        <f>IF(O24&lt;&gt;"",((O24/VLOOKUP(P24,Codes!$A$118:$B$122,2,FALSE))/1000000), "")</f>
        <v>10.55561</v>
      </c>
      <c r="O24">
        <f>On_Off!Q24</f>
        <v>10555610</v>
      </c>
      <c r="P24" t="str">
        <f>On_Off!R24</f>
        <v>FJD</v>
      </c>
    </row>
    <row r="25" spans="1:16">
      <c r="A25" t="str">
        <f>On_Off!A25</f>
        <v>W34</v>
      </c>
      <c r="B25" t="str">
        <f>On_Off!B25</f>
        <v>ON</v>
      </c>
      <c r="C25">
        <f>On_Off!C25</f>
        <v>0</v>
      </c>
      <c r="D25" t="str">
        <f>On_Off!D25</f>
        <v>Water</v>
      </c>
      <c r="E25" t="str">
        <f>On_Off!E25</f>
        <v>Upgrade</v>
      </c>
      <c r="F25" t="str">
        <f>On_Off!G25</f>
        <v>MPW</v>
      </c>
      <c r="G25" t="str">
        <f>On_Off!H25</f>
        <v>WAF</v>
      </c>
      <c r="H25" t="str">
        <f>On_Off!I25</f>
        <v>DoWS</v>
      </c>
      <c r="I25" t="str">
        <f>On_Off!J25</f>
        <v>Water Sources &amp; Water Treatment Plant Programme (Suva- Nausori Water Supply Scheme)</v>
      </c>
      <c r="J25" t="str">
        <f>On_Off!K25</f>
        <v>Upgrading Waila &amp; Tamavua WTPs</v>
      </c>
      <c r="K25" t="str">
        <f>On_Off!M25</f>
        <v>Central</v>
      </c>
      <c r="L25" t="str">
        <f>On_Off!P25</f>
        <v>Planning</v>
      </c>
      <c r="M25" s="97">
        <f t="shared" si="0"/>
        <v>10000000</v>
      </c>
      <c r="N25" s="96">
        <f>IF(O25&lt;&gt;"",((O25/VLOOKUP(P25,Codes!$A$118:$B$122,2,FALSE))/1000000), "")</f>
        <v>10</v>
      </c>
      <c r="O25">
        <f>On_Off!Q25</f>
        <v>10000000</v>
      </c>
      <c r="P25" t="str">
        <f>On_Off!R25</f>
        <v>FJD</v>
      </c>
    </row>
    <row r="26" spans="1:16">
      <c r="A26" t="str">
        <f>On_Off!A26</f>
        <v>W35</v>
      </c>
      <c r="B26" t="str">
        <f>On_Off!B26</f>
        <v>ON</v>
      </c>
      <c r="C26">
        <f>On_Off!C26</f>
        <v>0</v>
      </c>
      <c r="D26" t="str">
        <f>On_Off!D26</f>
        <v>Water</v>
      </c>
      <c r="E26" t="str">
        <f>On_Off!E26</f>
        <v>Study</v>
      </c>
      <c r="F26" t="str">
        <f>On_Off!G26</f>
        <v>MPW</v>
      </c>
      <c r="G26" t="str">
        <f>On_Off!H26</f>
        <v>WAF</v>
      </c>
      <c r="H26" t="str">
        <f>On_Off!I26</f>
        <v>DoWS</v>
      </c>
      <c r="I26" t="str">
        <f>On_Off!J26</f>
        <v>Water Distribution Programme (Suva- Nausori Water Supply Scheme)</v>
      </c>
      <c r="J26" t="str">
        <f>On_Off!K26</f>
        <v>Conditional Assessment of Water Mains (Suva-Nausori)</v>
      </c>
      <c r="K26" t="str">
        <f>On_Off!M26</f>
        <v>Central</v>
      </c>
      <c r="L26" t="str">
        <f>On_Off!P26</f>
        <v>Planning</v>
      </c>
      <c r="M26" s="97">
        <f t="shared" si="0"/>
        <v>9732651</v>
      </c>
      <c r="N26" s="96">
        <f>IF(O26&lt;&gt;"",((O26/VLOOKUP(P26,Codes!$A$118:$B$122,2,FALSE))/1000000), "")</f>
        <v>9.7326510000000006</v>
      </c>
      <c r="O26">
        <f>On_Off!Q26</f>
        <v>9732651</v>
      </c>
      <c r="P26" t="str">
        <f>On_Off!R26</f>
        <v>FJD</v>
      </c>
    </row>
    <row r="27" spans="1:16">
      <c r="A27" t="str">
        <f>On_Off!A27</f>
        <v>W36</v>
      </c>
      <c r="B27" t="str">
        <f>On_Off!B27</f>
        <v>ON</v>
      </c>
      <c r="C27">
        <f>On_Off!C27</f>
        <v>0</v>
      </c>
      <c r="D27" t="str">
        <f>On_Off!D27</f>
        <v>Water</v>
      </c>
      <c r="E27" t="str">
        <f>On_Off!E27</f>
        <v>New</v>
      </c>
      <c r="F27" t="str">
        <f>On_Off!G27</f>
        <v>MPW</v>
      </c>
      <c r="G27" t="str">
        <f>On_Off!H27</f>
        <v>WAF</v>
      </c>
      <c r="H27" t="str">
        <f>On_Off!I27</f>
        <v>DoWS</v>
      </c>
      <c r="I27" t="str">
        <f>On_Off!J27</f>
        <v xml:space="preserve">Rural Water Supply Scheme Western </v>
      </c>
      <c r="J27" t="str">
        <f>On_Off!K27</f>
        <v>Installation of new reservoir, water treatment and  water reticulation mains</v>
      </c>
      <c r="K27" t="str">
        <f>On_Off!M27</f>
        <v>Western</v>
      </c>
      <c r="L27" t="str">
        <f>On_Off!P27</f>
        <v>Budgeting</v>
      </c>
      <c r="M27" s="97">
        <f t="shared" si="0"/>
        <v>9373023</v>
      </c>
      <c r="N27" s="96">
        <f>IF(O27&lt;&gt;"",((O27/VLOOKUP(P27,Codes!$A$118:$B$122,2,FALSE))/1000000), "")</f>
        <v>9.3730229999999999</v>
      </c>
      <c r="O27">
        <f>On_Off!Q27</f>
        <v>9373023</v>
      </c>
      <c r="P27" t="str">
        <f>On_Off!R27</f>
        <v>FJD</v>
      </c>
    </row>
    <row r="28" spans="1:16">
      <c r="A28" t="str">
        <f>On_Off!A28</f>
        <v>W37</v>
      </c>
      <c r="B28" t="str">
        <f>On_Off!B28</f>
        <v>ON</v>
      </c>
      <c r="C28">
        <f>On_Off!C28</f>
        <v>0</v>
      </c>
      <c r="D28" t="str">
        <f>On_Off!D28</f>
        <v>Water</v>
      </c>
      <c r="E28" t="str">
        <f>On_Off!E28</f>
        <v>Upgrade</v>
      </c>
      <c r="F28" t="str">
        <f>On_Off!G28</f>
        <v>MPW</v>
      </c>
      <c r="G28" t="str">
        <f>On_Off!H28</f>
        <v>WAF</v>
      </c>
      <c r="H28" t="str">
        <f>On_Off!I28</f>
        <v>DoWS</v>
      </c>
      <c r="I28" t="str">
        <f>On_Off!J28</f>
        <v xml:space="preserve">Waste Water Treatment Plant Upgrade Programe </v>
      </c>
      <c r="J28" t="str">
        <f>On_Off!K28</f>
        <v>Upgrade of Naboro WWTP</v>
      </c>
      <c r="K28" t="str">
        <f>On_Off!M28</f>
        <v>Central</v>
      </c>
      <c r="L28" t="str">
        <f>On_Off!P28</f>
        <v>Planning</v>
      </c>
      <c r="M28" s="97">
        <f t="shared" si="0"/>
        <v>9000000</v>
      </c>
      <c r="N28" s="96">
        <f>IF(O28&lt;&gt;"",((O28/VLOOKUP(P28,Codes!$A$118:$B$122,2,FALSE))/1000000), "")</f>
        <v>9</v>
      </c>
      <c r="O28">
        <f>On_Off!Q28</f>
        <v>9000000</v>
      </c>
      <c r="P28" t="str">
        <f>On_Off!R28</f>
        <v>FJD</v>
      </c>
    </row>
    <row r="29" spans="1:16">
      <c r="A29" t="str">
        <f>On_Off!A29</f>
        <v>W38</v>
      </c>
      <c r="B29" t="str">
        <f>On_Off!B29</f>
        <v>ON</v>
      </c>
      <c r="C29">
        <f>On_Off!C29</f>
        <v>0</v>
      </c>
      <c r="D29" t="str">
        <f>On_Off!D29</f>
        <v>Water</v>
      </c>
      <c r="E29" t="str">
        <f>On_Off!E29</f>
        <v>Upgrade</v>
      </c>
      <c r="F29" t="str">
        <f>On_Off!G29</f>
        <v>MPW</v>
      </c>
      <c r="G29" t="str">
        <f>On_Off!H29</f>
        <v>WAF</v>
      </c>
      <c r="H29" t="str">
        <f>On_Off!I29</f>
        <v>DoWS</v>
      </c>
      <c r="I29" t="str">
        <f>On_Off!J29</f>
        <v xml:space="preserve">Waste Water Treatment Plant Upgrade Programe </v>
      </c>
      <c r="J29" t="str">
        <f>On_Off!K29</f>
        <v>Upgrade of Olosara WWTP</v>
      </c>
      <c r="K29" t="str">
        <f>On_Off!M29</f>
        <v>Western</v>
      </c>
      <c r="L29" t="str">
        <f>On_Off!P29</f>
        <v>Planning</v>
      </c>
      <c r="M29" s="97">
        <f t="shared" si="0"/>
        <v>9000000</v>
      </c>
      <c r="N29" s="96">
        <f>IF(O29&lt;&gt;"",((O29/VLOOKUP(P29,Codes!$A$118:$B$122,2,FALSE))/1000000), "")</f>
        <v>9</v>
      </c>
      <c r="O29">
        <f>On_Off!Q29</f>
        <v>9000000</v>
      </c>
      <c r="P29" t="str">
        <f>On_Off!R29</f>
        <v>FJD</v>
      </c>
    </row>
    <row r="30" spans="1:16">
      <c r="A30" t="str">
        <f>On_Off!A30</f>
        <v>W39</v>
      </c>
      <c r="B30" t="str">
        <f>On_Off!B30</f>
        <v>ON</v>
      </c>
      <c r="C30">
        <f>On_Off!C30</f>
        <v>0</v>
      </c>
      <c r="D30" t="str">
        <f>On_Off!D30</f>
        <v>Water</v>
      </c>
      <c r="E30" t="str">
        <f>On_Off!E30</f>
        <v>Upgrade</v>
      </c>
      <c r="F30" t="str">
        <f>On_Off!G30</f>
        <v>MPW</v>
      </c>
      <c r="G30" t="str">
        <f>On_Off!H30</f>
        <v>WAF</v>
      </c>
      <c r="H30" t="str">
        <f>On_Off!I30</f>
        <v>DoWS</v>
      </c>
      <c r="I30" t="str">
        <f>On_Off!J30</f>
        <v xml:space="preserve">Waste Water Treatment Plant Upgrade Programe </v>
      </c>
      <c r="J30" t="str">
        <f>On_Off!K30</f>
        <v>Upgrade of Pacific Harbour WWTP</v>
      </c>
      <c r="K30" t="str">
        <f>On_Off!M30</f>
        <v>Central</v>
      </c>
      <c r="L30" t="str">
        <f>On_Off!P30</f>
        <v>Planning</v>
      </c>
      <c r="M30" s="97">
        <f t="shared" si="0"/>
        <v>9000000</v>
      </c>
      <c r="N30" s="96">
        <f>IF(O30&lt;&gt;"",((O30/VLOOKUP(P30,Codes!$A$118:$B$122,2,FALSE))/1000000), "")</f>
        <v>9</v>
      </c>
      <c r="O30">
        <f>On_Off!Q30</f>
        <v>9000000</v>
      </c>
      <c r="P30" t="str">
        <f>On_Off!R30</f>
        <v>FJD</v>
      </c>
    </row>
    <row r="31" spans="1:16">
      <c r="A31" t="str">
        <f>On_Off!A31</f>
        <v>W40</v>
      </c>
      <c r="B31" t="str">
        <f>On_Off!B31</f>
        <v>ON</v>
      </c>
      <c r="C31">
        <f>On_Off!C31</f>
        <v>0</v>
      </c>
      <c r="D31" t="str">
        <f>On_Off!D31</f>
        <v>Water</v>
      </c>
      <c r="E31" t="str">
        <f>On_Off!E31</f>
        <v>Upgrade</v>
      </c>
      <c r="F31" t="str">
        <f>On_Off!G31</f>
        <v>MPW</v>
      </c>
      <c r="G31" t="str">
        <f>On_Off!H31</f>
        <v>WAF</v>
      </c>
      <c r="H31" t="str">
        <f>On_Off!I31</f>
        <v>DoWS</v>
      </c>
      <c r="I31" t="str">
        <f>On_Off!J31</f>
        <v xml:space="preserve">Waste Water Treatment Plant Upgrade Programe </v>
      </c>
      <c r="J31" t="str">
        <f>On_Off!K31</f>
        <v>Upgrade of Votua WWTP</v>
      </c>
      <c r="K31" t="str">
        <f>On_Off!M31</f>
        <v>Western</v>
      </c>
      <c r="L31" t="str">
        <f>On_Off!P31</f>
        <v>Planning</v>
      </c>
      <c r="M31" s="97">
        <f t="shared" si="0"/>
        <v>9000000</v>
      </c>
      <c r="N31" s="96">
        <f>IF(O31&lt;&gt;"",((O31/VLOOKUP(P31,Codes!$A$118:$B$122,2,FALSE))/1000000), "")</f>
        <v>9</v>
      </c>
      <c r="O31">
        <f>On_Off!Q31</f>
        <v>9000000</v>
      </c>
      <c r="P31" t="str">
        <f>On_Off!R31</f>
        <v>FJD</v>
      </c>
    </row>
    <row r="32" spans="1:16">
      <c r="A32" t="str">
        <f>On_Off!A32</f>
        <v>W41</v>
      </c>
      <c r="B32" t="str">
        <f>On_Off!B32</f>
        <v>ON</v>
      </c>
      <c r="C32">
        <f>On_Off!C32</f>
        <v>0</v>
      </c>
      <c r="D32" t="str">
        <f>On_Off!D32</f>
        <v>Water</v>
      </c>
      <c r="E32" t="str">
        <f>On_Off!E32</f>
        <v>New</v>
      </c>
      <c r="F32" t="str">
        <f>On_Off!G32</f>
        <v>MPW</v>
      </c>
      <c r="G32" t="str">
        <f>On_Off!H32</f>
        <v>WAF</v>
      </c>
      <c r="H32" t="str">
        <f>On_Off!I32</f>
        <v>DoWS</v>
      </c>
      <c r="I32" t="str">
        <f>On_Off!J32</f>
        <v>Water Distribution Programme (Ba/Lautoka)</v>
      </c>
      <c r="J32" t="str">
        <f>On_Off!K32</f>
        <v xml:space="preserve">Proposed trunk mains </v>
      </c>
      <c r="K32" t="str">
        <f>On_Off!M32</f>
        <v>Western</v>
      </c>
      <c r="L32" t="str">
        <f>On_Off!P32</f>
        <v>Planning</v>
      </c>
      <c r="M32" s="97">
        <f t="shared" si="0"/>
        <v>8550000</v>
      </c>
      <c r="N32" s="96">
        <f>IF(O32&lt;&gt;"",((O32/VLOOKUP(P32,Codes!$A$118:$B$122,2,FALSE))/1000000), "")</f>
        <v>8.5500000000000007</v>
      </c>
      <c r="O32">
        <f>On_Off!Q32</f>
        <v>8550000</v>
      </c>
      <c r="P32" t="str">
        <f>On_Off!R32</f>
        <v>FJD</v>
      </c>
    </row>
    <row r="33" spans="1:16">
      <c r="A33" t="str">
        <f>On_Off!A33</f>
        <v>W42</v>
      </c>
      <c r="B33" t="str">
        <f>On_Off!B33</f>
        <v>ON</v>
      </c>
      <c r="C33">
        <f>On_Off!C33</f>
        <v>0</v>
      </c>
      <c r="D33" t="str">
        <f>On_Off!D33</f>
        <v>Water</v>
      </c>
      <c r="E33" t="str">
        <f>On_Off!E33</f>
        <v>New</v>
      </c>
      <c r="F33" t="str">
        <f>On_Off!G33</f>
        <v>MPW</v>
      </c>
      <c r="G33" t="str">
        <f>On_Off!H33</f>
        <v>WAF</v>
      </c>
      <c r="H33" t="str">
        <f>On_Off!I33</f>
        <v>DoWS</v>
      </c>
      <c r="I33" t="str">
        <f>On_Off!J33</f>
        <v>Water Distribution Programme (Sigatoka)</v>
      </c>
      <c r="J33" t="str">
        <f>On_Off!K33</f>
        <v>Proposed reservoirs</v>
      </c>
      <c r="K33" t="str">
        <f>On_Off!M33</f>
        <v>Western</v>
      </c>
      <c r="L33" t="str">
        <f>On_Off!P33</f>
        <v>Planning</v>
      </c>
      <c r="M33" s="97">
        <f t="shared" si="0"/>
        <v>8199999.9999999991</v>
      </c>
      <c r="N33" s="96">
        <f>IF(O33&lt;&gt;"",((O33/VLOOKUP(P33,Codes!$A$118:$B$122,2,FALSE))/1000000), "")</f>
        <v>8.1999999999999993</v>
      </c>
      <c r="O33">
        <f>On_Off!Q33</f>
        <v>8200000</v>
      </c>
      <c r="P33" t="str">
        <f>On_Off!R33</f>
        <v>FJD</v>
      </c>
    </row>
    <row r="34" spans="1:16">
      <c r="A34" t="str">
        <f>On_Off!A34</f>
        <v>W43</v>
      </c>
      <c r="B34" t="str">
        <f>On_Off!B34</f>
        <v>ON</v>
      </c>
      <c r="C34">
        <f>On_Off!C34</f>
        <v>0</v>
      </c>
      <c r="D34" t="str">
        <f>On_Off!D34</f>
        <v>Water</v>
      </c>
      <c r="E34" t="str">
        <f>On_Off!E34</f>
        <v>Renew</v>
      </c>
      <c r="F34" t="str">
        <f>On_Off!G34</f>
        <v>MPW</v>
      </c>
      <c r="G34" t="str">
        <f>On_Off!H34</f>
        <v>WAF</v>
      </c>
      <c r="H34" t="str">
        <f>On_Off!I34</f>
        <v>DoWS</v>
      </c>
      <c r="I34" t="str">
        <f>On_Off!J34</f>
        <v>Water Distribution Programme (Northern Division)</v>
      </c>
      <c r="J34" t="str">
        <f>On_Off!K34</f>
        <v>Refurbishment of Reservoirs for Labasa Water Supply</v>
      </c>
      <c r="K34" t="str">
        <f>On_Off!M34</f>
        <v>Northern</v>
      </c>
      <c r="L34" t="str">
        <f>On_Off!P34</f>
        <v>Planning</v>
      </c>
      <c r="M34" s="97">
        <f t="shared" si="0"/>
        <v>7995632</v>
      </c>
      <c r="N34" s="96">
        <f>IF(O34&lt;&gt;"",((O34/VLOOKUP(P34,Codes!$A$118:$B$122,2,FALSE))/1000000), "")</f>
        <v>7.9956319999999996</v>
      </c>
      <c r="O34">
        <f>On_Off!Q34</f>
        <v>7995632</v>
      </c>
      <c r="P34" t="str">
        <f>On_Off!R34</f>
        <v>FJD</v>
      </c>
    </row>
    <row r="35" spans="1:16">
      <c r="A35" t="str">
        <f>On_Off!A35</f>
        <v>W44</v>
      </c>
      <c r="B35" t="str">
        <f>On_Off!B35</f>
        <v>ON</v>
      </c>
      <c r="C35">
        <f>On_Off!C35</f>
        <v>0</v>
      </c>
      <c r="D35" t="str">
        <f>On_Off!D35</f>
        <v>Water</v>
      </c>
      <c r="E35" t="str">
        <f>On_Off!E35</f>
        <v>Renew</v>
      </c>
      <c r="F35" t="str">
        <f>On_Off!G35</f>
        <v>MPW</v>
      </c>
      <c r="G35" t="str">
        <f>On_Off!H35</f>
        <v>WAF</v>
      </c>
      <c r="H35" t="str">
        <f>On_Off!I35</f>
        <v>DoWS</v>
      </c>
      <c r="I35" t="str">
        <f>On_Off!J35</f>
        <v>NRW Programme (Northern Division)</v>
      </c>
      <c r="J35" t="str">
        <f>On_Off!K35</f>
        <v>Valve &amp; Meter Replacement Programmes</v>
      </c>
      <c r="K35" t="str">
        <f>On_Off!M35</f>
        <v>Northern</v>
      </c>
      <c r="L35" t="str">
        <f>On_Off!P35</f>
        <v>Planning</v>
      </c>
      <c r="M35" s="97">
        <f t="shared" si="0"/>
        <v>7247980</v>
      </c>
      <c r="N35" s="96">
        <f>IF(O35&lt;&gt;"",((O35/VLOOKUP(P35,Codes!$A$118:$B$122,2,FALSE))/1000000), "")</f>
        <v>7.2479800000000001</v>
      </c>
      <c r="O35">
        <f>On_Off!Q35</f>
        <v>7247980</v>
      </c>
      <c r="P35" t="str">
        <f>On_Off!R35</f>
        <v>FJD</v>
      </c>
    </row>
    <row r="36" spans="1:16">
      <c r="A36" t="str">
        <f>On_Off!A36</f>
        <v>W45</v>
      </c>
      <c r="B36" t="str">
        <f>On_Off!B36</f>
        <v>ON</v>
      </c>
      <c r="C36">
        <f>On_Off!C36</f>
        <v>0</v>
      </c>
      <c r="D36" t="str">
        <f>On_Off!D36</f>
        <v>Water</v>
      </c>
      <c r="E36" t="str">
        <f>On_Off!E36</f>
        <v>New</v>
      </c>
      <c r="F36" t="str">
        <f>On_Off!G36</f>
        <v>MPW</v>
      </c>
      <c r="G36" t="str">
        <f>On_Off!H36</f>
        <v>WAF</v>
      </c>
      <c r="H36" t="str">
        <f>On_Off!I36</f>
        <v>DoWS</v>
      </c>
      <c r="I36" t="str">
        <f>On_Off!J36</f>
        <v>Water Distribution Programme (Ba/Tavua)</v>
      </c>
      <c r="J36" t="str">
        <f>On_Off!K36</f>
        <v>Water reticulation extension</v>
      </c>
      <c r="K36" t="str">
        <f>On_Off!M36</f>
        <v>Western</v>
      </c>
      <c r="L36" t="str">
        <f>On_Off!P36</f>
        <v>Planning</v>
      </c>
      <c r="M36" s="97">
        <f t="shared" si="0"/>
        <v>6920000</v>
      </c>
      <c r="N36" s="96">
        <f>IF(O36&lt;&gt;"",((O36/VLOOKUP(P36,Codes!$A$118:$B$122,2,FALSE))/1000000), "")</f>
        <v>6.92</v>
      </c>
      <c r="O36">
        <f>On_Off!Q36</f>
        <v>6920000</v>
      </c>
      <c r="P36" t="str">
        <f>On_Off!R36</f>
        <v>FJD</v>
      </c>
    </row>
    <row r="37" spans="1:16">
      <c r="A37" t="str">
        <f>On_Off!A37</f>
        <v>W46</v>
      </c>
      <c r="B37" t="str">
        <f>On_Off!B37</f>
        <v>ON</v>
      </c>
      <c r="C37">
        <f>On_Off!C37</f>
        <v>0</v>
      </c>
      <c r="D37" t="str">
        <f>On_Off!D37</f>
        <v>Water</v>
      </c>
      <c r="E37" t="str">
        <f>On_Off!E37</f>
        <v>New</v>
      </c>
      <c r="F37" t="str">
        <f>On_Off!G37</f>
        <v>MPW</v>
      </c>
      <c r="G37" t="str">
        <f>On_Off!H37</f>
        <v>WAF</v>
      </c>
      <c r="H37" t="str">
        <f>On_Off!I37</f>
        <v>DoWS</v>
      </c>
      <c r="I37" t="str">
        <f>On_Off!J37</f>
        <v>Water Distribution Programme (Ba/Lautoka)</v>
      </c>
      <c r="J37" t="str">
        <f>On_Off!K37</f>
        <v xml:space="preserve">Teidamu WTP </v>
      </c>
      <c r="K37" t="str">
        <f>On_Off!M37</f>
        <v>Western</v>
      </c>
      <c r="L37" t="str">
        <f>On_Off!P37</f>
        <v>Planning</v>
      </c>
      <c r="M37" s="97">
        <f t="shared" si="0"/>
        <v>6464000</v>
      </c>
      <c r="N37" s="96">
        <f>IF(O37&lt;&gt;"",((O37/VLOOKUP(P37,Codes!$A$118:$B$122,2,FALSE))/1000000), "")</f>
        <v>6.4640000000000004</v>
      </c>
      <c r="O37">
        <f>On_Off!Q37</f>
        <v>6464000</v>
      </c>
      <c r="P37" t="str">
        <f>On_Off!R37</f>
        <v>FJD</v>
      </c>
    </row>
    <row r="38" spans="1:16">
      <c r="A38" t="str">
        <f>On_Off!A38</f>
        <v>W47</v>
      </c>
      <c r="B38" t="str">
        <f>On_Off!B38</f>
        <v>ON</v>
      </c>
      <c r="C38">
        <f>On_Off!C38</f>
        <v>0</v>
      </c>
      <c r="D38" t="str">
        <f>On_Off!D38</f>
        <v>Water</v>
      </c>
      <c r="E38" t="str">
        <f>On_Off!E38</f>
        <v>Upgrade</v>
      </c>
      <c r="F38" t="str">
        <f>On_Off!G38</f>
        <v>MPW</v>
      </c>
      <c r="G38" t="str">
        <f>On_Off!H38</f>
        <v>WAF</v>
      </c>
      <c r="H38" t="str">
        <f>On_Off!I38</f>
        <v>DoWS</v>
      </c>
      <c r="I38" t="str">
        <f>On_Off!J38</f>
        <v>Non-Revenue Water (Sigatoka Water Supply Scheme)</v>
      </c>
      <c r="J38" t="str">
        <f>On_Off!K38</f>
        <v>Meter Replacement Programme</v>
      </c>
      <c r="K38" t="str">
        <f>On_Off!M38</f>
        <v>Western</v>
      </c>
      <c r="L38" t="str">
        <f>On_Off!P38</f>
        <v>Planning</v>
      </c>
      <c r="M38" s="97">
        <f t="shared" si="0"/>
        <v>6400000</v>
      </c>
      <c r="N38" s="96">
        <f>IF(O38&lt;&gt;"",((O38/VLOOKUP(P38,Codes!$A$118:$B$122,2,FALSE))/1000000), "")</f>
        <v>6.4</v>
      </c>
      <c r="O38">
        <f>On_Off!Q38</f>
        <v>6400000</v>
      </c>
      <c r="P38" t="str">
        <f>On_Off!R38</f>
        <v>FJD</v>
      </c>
    </row>
    <row r="39" spans="1:16">
      <c r="A39" t="str">
        <f>On_Off!A39</f>
        <v>W48</v>
      </c>
      <c r="B39" t="str">
        <f>On_Off!B39</f>
        <v>ON</v>
      </c>
      <c r="C39">
        <f>On_Off!C39</f>
        <v>0</v>
      </c>
      <c r="D39" t="str">
        <f>On_Off!D39</f>
        <v>Water</v>
      </c>
      <c r="E39" t="str">
        <f>On_Off!E39</f>
        <v>Upgrade</v>
      </c>
      <c r="F39" t="str">
        <f>On_Off!G39</f>
        <v>MPW</v>
      </c>
      <c r="G39" t="str">
        <f>On_Off!H39</f>
        <v>WAF</v>
      </c>
      <c r="H39" t="str">
        <f>On_Off!I39</f>
        <v>DoWS</v>
      </c>
      <c r="I39" t="str">
        <f>On_Off!J39</f>
        <v>Water Sources &amp; Water Treatment Plant Programme (Northern Division)</v>
      </c>
      <c r="J39" t="str">
        <f>On_Off!K39</f>
        <v>Design &amp; Construction of Water Treatment Package Plant</v>
      </c>
      <c r="K39" t="str">
        <f>On_Off!M39</f>
        <v>Northern</v>
      </c>
      <c r="L39" t="str">
        <f>On_Off!P39</f>
        <v>Budgeting</v>
      </c>
      <c r="M39" s="97">
        <f t="shared" si="0"/>
        <v>6000000</v>
      </c>
      <c r="N39" s="96">
        <f>IF(O39&lt;&gt;"",((O39/VLOOKUP(P39,Codes!$A$118:$B$122,2,FALSE))/1000000), "")</f>
        <v>6</v>
      </c>
      <c r="O39">
        <f>On_Off!Q39</f>
        <v>6000000</v>
      </c>
      <c r="P39" t="str">
        <f>On_Off!R39</f>
        <v>FJD</v>
      </c>
    </row>
    <row r="40" spans="1:16">
      <c r="A40" t="str">
        <f>On_Off!A40</f>
        <v>W49</v>
      </c>
      <c r="B40" t="str">
        <f>On_Off!B40</f>
        <v>ON</v>
      </c>
      <c r="C40">
        <f>On_Off!C40</f>
        <v>0</v>
      </c>
      <c r="D40" t="str">
        <f>On_Off!D40</f>
        <v>Water</v>
      </c>
      <c r="E40" t="str">
        <f>On_Off!E40</f>
        <v>New</v>
      </c>
      <c r="F40" t="str">
        <f>On_Off!G40</f>
        <v>MPW</v>
      </c>
      <c r="G40" t="str">
        <f>On_Off!H40</f>
        <v>WAF</v>
      </c>
      <c r="H40" t="str">
        <f>On_Off!I40</f>
        <v>DoWS</v>
      </c>
      <c r="I40" t="str">
        <f>On_Off!J40</f>
        <v>Water Distribution Programme (Nadi-Sigatoka Water Supply Scheme)</v>
      </c>
      <c r="J40" t="str">
        <f>On_Off!K40</f>
        <v>Pump Stations &amp; Reservoirs</v>
      </c>
      <c r="K40" t="str">
        <f>On_Off!M40</f>
        <v>Western</v>
      </c>
      <c r="L40" t="str">
        <f>On_Off!P40</f>
        <v>Planning</v>
      </c>
      <c r="M40" s="97">
        <f t="shared" si="0"/>
        <v>5890000</v>
      </c>
      <c r="N40" s="96">
        <f>IF(O40&lt;&gt;"",((O40/VLOOKUP(P40,Codes!$A$118:$B$122,2,FALSE))/1000000), "")</f>
        <v>5.89</v>
      </c>
      <c r="O40">
        <f>On_Off!Q40</f>
        <v>5890000</v>
      </c>
      <c r="P40" t="str">
        <f>On_Off!R40</f>
        <v>FJD</v>
      </c>
    </row>
    <row r="41" spans="1:16">
      <c r="A41" t="str">
        <f>On_Off!A41</f>
        <v>W50</v>
      </c>
      <c r="B41" t="str">
        <f>On_Off!B41</f>
        <v>ON</v>
      </c>
      <c r="C41">
        <f>On_Off!C41</f>
        <v>0</v>
      </c>
      <c r="D41" t="str">
        <f>On_Off!D41</f>
        <v>Water</v>
      </c>
      <c r="E41" t="str">
        <f>On_Off!E41</f>
        <v>Upgrade</v>
      </c>
      <c r="F41" t="str">
        <f>On_Off!G41</f>
        <v>MPW</v>
      </c>
      <c r="G41" t="str">
        <f>On_Off!H41</f>
        <v>WAF</v>
      </c>
      <c r="H41" t="str">
        <f>On_Off!I41</f>
        <v>DoWS</v>
      </c>
      <c r="I41" t="str">
        <f>On_Off!J41</f>
        <v xml:space="preserve">Waste Water Treatment Plant Upgrade Programe </v>
      </c>
      <c r="J41" t="str">
        <f>On_Off!K41</f>
        <v>Upgrade of ACS WWTP</v>
      </c>
      <c r="K41" t="str">
        <f>On_Off!M41</f>
        <v>Central</v>
      </c>
      <c r="L41" t="str">
        <f>On_Off!P41</f>
        <v>Planning</v>
      </c>
      <c r="M41" s="97">
        <f t="shared" si="0"/>
        <v>5800000</v>
      </c>
      <c r="N41" s="96">
        <f>IF(O41&lt;&gt;"",((O41/VLOOKUP(P41,Codes!$A$118:$B$122,2,FALSE))/1000000), "")</f>
        <v>5.8</v>
      </c>
      <c r="O41">
        <f>On_Off!Q41</f>
        <v>5800000</v>
      </c>
      <c r="P41" t="str">
        <f>On_Off!R41</f>
        <v>FJD</v>
      </c>
    </row>
    <row r="42" spans="1:16">
      <c r="A42" t="str">
        <f>On_Off!A42</f>
        <v>W51</v>
      </c>
      <c r="B42" t="str">
        <f>On_Off!B42</f>
        <v>ON</v>
      </c>
      <c r="C42">
        <f>On_Off!C42</f>
        <v>0</v>
      </c>
      <c r="D42" t="str">
        <f>On_Off!D42</f>
        <v>Water</v>
      </c>
      <c r="E42" t="str">
        <f>On_Off!E42</f>
        <v>Upgrade</v>
      </c>
      <c r="F42" t="str">
        <f>On_Off!G42</f>
        <v>MPW</v>
      </c>
      <c r="G42" t="str">
        <f>On_Off!H42</f>
        <v>WAF</v>
      </c>
      <c r="H42" t="str">
        <f>On_Off!I42</f>
        <v>DoWS</v>
      </c>
      <c r="I42" t="str">
        <f>On_Off!J42</f>
        <v>Rural Water Supply Scheme Central Eastern (Upgrade)</v>
      </c>
      <c r="J42" t="str">
        <f>On_Off!K42</f>
        <v>Upgrade of reservoir, water treatment and  water reticulation mains</v>
      </c>
      <c r="K42" t="str">
        <f>On_Off!M42</f>
        <v>Central/Eastern</v>
      </c>
      <c r="L42" t="str">
        <f>On_Off!P42</f>
        <v>Budgeting</v>
      </c>
      <c r="M42" s="97">
        <f t="shared" si="0"/>
        <v>5035747</v>
      </c>
      <c r="N42" s="96">
        <f>IF(O42&lt;&gt;"",((O42/VLOOKUP(P42,Codes!$A$118:$B$122,2,FALSE))/1000000), "")</f>
        <v>5.0357469999999998</v>
      </c>
      <c r="O42">
        <f>On_Off!Q42</f>
        <v>5035747</v>
      </c>
      <c r="P42" t="str">
        <f>On_Off!R42</f>
        <v>FJD</v>
      </c>
    </row>
    <row r="43" spans="1:16">
      <c r="A43" t="str">
        <f>On_Off!A43</f>
        <v>W52</v>
      </c>
      <c r="B43" t="str">
        <f>On_Off!B43</f>
        <v>ON</v>
      </c>
      <c r="C43">
        <f>On_Off!C43</f>
        <v>0</v>
      </c>
      <c r="D43" t="str">
        <f>On_Off!D43</f>
        <v>Water</v>
      </c>
      <c r="E43" t="str">
        <f>On_Off!E43</f>
        <v>New</v>
      </c>
      <c r="F43" t="str">
        <f>On_Off!G43</f>
        <v>MPW</v>
      </c>
      <c r="G43" t="str">
        <f>On_Off!H43</f>
        <v>WAF</v>
      </c>
      <c r="H43" t="str">
        <f>On_Off!I43</f>
        <v>DoWS</v>
      </c>
      <c r="I43" t="str">
        <f>On_Off!J43</f>
        <v>SCADA Automation Programme (Suva- Nausori Water Supply Scheme)</v>
      </c>
      <c r="J43" t="str">
        <f>On_Off!K43</f>
        <v>SCADA for Reservoirs, Water Treatment Plant's, Pump Stations &amp; Valve Operations</v>
      </c>
      <c r="K43" t="str">
        <f>On_Off!M43</f>
        <v>Central</v>
      </c>
      <c r="L43" t="str">
        <f>On_Off!P43</f>
        <v>Planning</v>
      </c>
      <c r="M43" s="97">
        <f t="shared" si="0"/>
        <v>5000000</v>
      </c>
      <c r="N43" s="96">
        <f>IF(O43&lt;&gt;"",((O43/VLOOKUP(P43,Codes!$A$118:$B$122,2,FALSE))/1000000), "")</f>
        <v>5</v>
      </c>
      <c r="O43">
        <f>On_Off!Q43</f>
        <v>5000000</v>
      </c>
      <c r="P43" t="str">
        <f>On_Off!R43</f>
        <v>FJD</v>
      </c>
    </row>
    <row r="44" spans="1:16">
      <c r="A44" t="str">
        <f>On_Off!A44</f>
        <v>W53</v>
      </c>
      <c r="B44" t="str">
        <f>On_Off!B44</f>
        <v>ON</v>
      </c>
      <c r="C44">
        <f>On_Off!C44</f>
        <v>0</v>
      </c>
      <c r="D44" t="str">
        <f>On_Off!D44</f>
        <v>Water</v>
      </c>
      <c r="E44" t="str">
        <f>On_Off!E44</f>
        <v>New</v>
      </c>
      <c r="F44" t="str">
        <f>On_Off!G44</f>
        <v>MPW</v>
      </c>
      <c r="G44" t="str">
        <f>On_Off!H44</f>
        <v>WAF</v>
      </c>
      <c r="H44" t="str">
        <f>On_Off!I44</f>
        <v>DoWS</v>
      </c>
      <c r="I44" t="str">
        <f>On_Off!J44</f>
        <v>Water Sources &amp; Water Treatment Plant (Sigatoka)</v>
      </c>
      <c r="J44" t="str">
        <f>On_Off!K44</f>
        <v xml:space="preserve">Proposed trunk mains </v>
      </c>
      <c r="K44" t="str">
        <f>On_Off!M44</f>
        <v>Western</v>
      </c>
      <c r="L44" t="str">
        <f>On_Off!P44</f>
        <v>Planning</v>
      </c>
      <c r="M44" s="97">
        <f t="shared" si="0"/>
        <v>4500000</v>
      </c>
      <c r="N44" s="96">
        <f>IF(O44&lt;&gt;"",((O44/VLOOKUP(P44,Codes!$A$118:$B$122,2,FALSE))/1000000), "")</f>
        <v>4.5</v>
      </c>
      <c r="O44">
        <f>On_Off!Q44</f>
        <v>4500000</v>
      </c>
      <c r="P44" t="str">
        <f>On_Off!R44</f>
        <v>FJD</v>
      </c>
    </row>
    <row r="45" spans="1:16">
      <c r="A45" t="str">
        <f>On_Off!A45</f>
        <v>W54</v>
      </c>
      <c r="B45" t="str">
        <f>On_Off!B45</f>
        <v>ON</v>
      </c>
      <c r="C45">
        <f>On_Off!C45</f>
        <v>0</v>
      </c>
      <c r="D45" t="str">
        <f>On_Off!D45</f>
        <v>Water</v>
      </c>
      <c r="E45" t="str">
        <f>On_Off!E45</f>
        <v>New</v>
      </c>
      <c r="F45" t="str">
        <f>On_Off!G45</f>
        <v>MPW</v>
      </c>
      <c r="G45" t="str">
        <f>On_Off!H45</f>
        <v>WAF</v>
      </c>
      <c r="H45" t="str">
        <f>On_Off!I45</f>
        <v>DoWS</v>
      </c>
      <c r="I45" t="str">
        <f>On_Off!J45</f>
        <v>SCADA Automation Programme (Northern Division)</v>
      </c>
      <c r="J45" t="str">
        <f>On_Off!K45</f>
        <v>SCADA for Reservoirs, Water Treatment Plant's, Pump Stations &amp; Valve Operations</v>
      </c>
      <c r="K45" t="str">
        <f>On_Off!M45</f>
        <v>Northern</v>
      </c>
      <c r="L45" t="str">
        <f>On_Off!P45</f>
        <v>Planning</v>
      </c>
      <c r="M45" s="97">
        <f t="shared" si="0"/>
        <v>4027000</v>
      </c>
      <c r="N45" s="96">
        <f>IF(O45&lt;&gt;"",((O45/VLOOKUP(P45,Codes!$A$118:$B$122,2,FALSE))/1000000), "")</f>
        <v>4.0270000000000001</v>
      </c>
      <c r="O45">
        <f>On_Off!Q45</f>
        <v>4027000</v>
      </c>
      <c r="P45" t="str">
        <f>On_Off!R45</f>
        <v>FJD</v>
      </c>
    </row>
    <row r="46" spans="1:16">
      <c r="A46" t="str">
        <f>On_Off!A46</f>
        <v>W55</v>
      </c>
      <c r="B46" t="str">
        <f>On_Off!B46</f>
        <v>ON</v>
      </c>
      <c r="C46">
        <f>On_Off!C46</f>
        <v>0</v>
      </c>
      <c r="D46" t="str">
        <f>On_Off!D46</f>
        <v>Water</v>
      </c>
      <c r="E46" t="str">
        <f>On_Off!E46</f>
        <v>New</v>
      </c>
      <c r="F46" t="str">
        <f>On_Off!G46</f>
        <v>MPW</v>
      </c>
      <c r="G46" t="str">
        <f>On_Off!H46</f>
        <v>WAF</v>
      </c>
      <c r="H46" t="str">
        <f>On_Off!I46</f>
        <v>DoWS</v>
      </c>
      <c r="I46" t="str">
        <f>On_Off!J46</f>
        <v>Water Source &amp; Water Treatment Plant Programme (Naboro)</v>
      </c>
      <c r="J46" t="str">
        <f>On_Off!K46</f>
        <v>Wainadoi River Intake and WTP</v>
      </c>
      <c r="K46" t="str">
        <f>On_Off!M46</f>
        <v>Central</v>
      </c>
      <c r="L46" t="str">
        <f>On_Off!P46</f>
        <v>Planning</v>
      </c>
      <c r="M46" s="97">
        <f t="shared" si="0"/>
        <v>3620000</v>
      </c>
      <c r="N46" s="96">
        <f>IF(O46&lt;&gt;"",((O46/VLOOKUP(P46,Codes!$A$118:$B$122,2,FALSE))/1000000), "")</f>
        <v>3.62</v>
      </c>
      <c r="O46">
        <f>On_Off!Q46</f>
        <v>3620000</v>
      </c>
      <c r="P46" t="str">
        <f>On_Off!R46</f>
        <v>FJD</v>
      </c>
    </row>
    <row r="47" spans="1:16">
      <c r="A47" t="str">
        <f>On_Off!A47</f>
        <v>W56</v>
      </c>
      <c r="B47" t="str">
        <f>On_Off!B47</f>
        <v>ON</v>
      </c>
      <c r="C47">
        <f>On_Off!C47</f>
        <v>0</v>
      </c>
      <c r="D47" t="str">
        <f>On_Off!D47</f>
        <v>Water</v>
      </c>
      <c r="E47" t="str">
        <f>On_Off!E47</f>
        <v>Upgrade</v>
      </c>
      <c r="F47" t="str">
        <f>On_Off!G47</f>
        <v>MPW</v>
      </c>
      <c r="G47" t="str">
        <f>On_Off!H47</f>
        <v>WAF</v>
      </c>
      <c r="H47" t="str">
        <f>On_Off!I47</f>
        <v>DoWS</v>
      </c>
      <c r="I47" t="str">
        <f>On_Off!J47</f>
        <v>Water Distribution Programme (Sigatoka Water Supply Scheme)</v>
      </c>
      <c r="J47" t="str">
        <f>On_Off!K47</f>
        <v>Proposed pipe upgrade works</v>
      </c>
      <c r="K47" t="str">
        <f>On_Off!M47</f>
        <v>Western</v>
      </c>
      <c r="L47" t="str">
        <f>On_Off!P47</f>
        <v>Planning</v>
      </c>
      <c r="M47" s="97">
        <f t="shared" si="0"/>
        <v>3500000</v>
      </c>
      <c r="N47" s="96">
        <f>IF(O47&lt;&gt;"",((O47/VLOOKUP(P47,Codes!$A$118:$B$122,2,FALSE))/1000000), "")</f>
        <v>3.5</v>
      </c>
      <c r="O47">
        <f>On_Off!Q47</f>
        <v>3500000</v>
      </c>
      <c r="P47" t="str">
        <f>On_Off!R47</f>
        <v>FJD</v>
      </c>
    </row>
    <row r="48" spans="1:16">
      <c r="A48" t="str">
        <f>On_Off!A48</f>
        <v>W57</v>
      </c>
      <c r="B48" t="str">
        <f>On_Off!B48</f>
        <v>ON</v>
      </c>
      <c r="C48">
        <f>On_Off!C48</f>
        <v>0</v>
      </c>
      <c r="D48" t="str">
        <f>On_Off!D48</f>
        <v>Water</v>
      </c>
      <c r="E48" t="str">
        <f>On_Off!E48</f>
        <v>New</v>
      </c>
      <c r="F48" t="str">
        <f>On_Off!G48</f>
        <v>MPW</v>
      </c>
      <c r="G48" t="str">
        <f>On_Off!H48</f>
        <v>WAF</v>
      </c>
      <c r="H48" t="str">
        <f>On_Off!I48</f>
        <v>DoWS</v>
      </c>
      <c r="I48" t="str">
        <f>On_Off!J48</f>
        <v>Rural Water Supply Scheme Central Eastern (New)</v>
      </c>
      <c r="J48" t="str">
        <f>On_Off!K48</f>
        <v>Installation of new reservoir, water treatment and  water reticulation mains</v>
      </c>
      <c r="K48" t="str">
        <f>On_Off!M48</f>
        <v>Central/Eastern</v>
      </c>
      <c r="L48" t="str">
        <f>On_Off!P48</f>
        <v>Budgeting</v>
      </c>
      <c r="M48" s="97">
        <f t="shared" si="0"/>
        <v>3390672</v>
      </c>
      <c r="N48" s="96">
        <f>IF(O48&lt;&gt;"",((O48/VLOOKUP(P48,Codes!$A$118:$B$122,2,FALSE))/1000000), "")</f>
        <v>3.3906719999999999</v>
      </c>
      <c r="O48">
        <f>On_Off!Q48</f>
        <v>3390672</v>
      </c>
      <c r="P48" t="str">
        <f>On_Off!R48</f>
        <v>FJD</v>
      </c>
    </row>
    <row r="49" spans="1:16">
      <c r="A49" t="str">
        <f>On_Off!A49</f>
        <v>W58</v>
      </c>
      <c r="B49" t="str">
        <f>On_Off!B49</f>
        <v>ON</v>
      </c>
      <c r="C49">
        <f>On_Off!C49</f>
        <v>0</v>
      </c>
      <c r="D49" t="str">
        <f>On_Off!D49</f>
        <v>Water</v>
      </c>
      <c r="E49" t="str">
        <f>On_Off!E49</f>
        <v>New</v>
      </c>
      <c r="F49" t="str">
        <f>On_Off!G49</f>
        <v>MPW</v>
      </c>
      <c r="G49" t="str">
        <f>On_Off!H49</f>
        <v>WAF</v>
      </c>
      <c r="H49" t="str">
        <f>On_Off!I49</f>
        <v>DoWS</v>
      </c>
      <c r="I49" t="str">
        <f>On_Off!J49</f>
        <v>Water Distribution Programme (Korovou/Rakiraki)</v>
      </c>
      <c r="J49" t="str">
        <f>On_Off!K49</f>
        <v>New Reservoir Tanks for Naiyala &amp; Bucalevu</v>
      </c>
      <c r="K49" t="str">
        <f>On_Off!M49</f>
        <v>Western</v>
      </c>
      <c r="L49" t="str">
        <f>On_Off!P49</f>
        <v>Planning</v>
      </c>
      <c r="M49" s="97">
        <f t="shared" si="0"/>
        <v>3380000</v>
      </c>
      <c r="N49" s="96">
        <f>IF(O49&lt;&gt;"",((O49/VLOOKUP(P49,Codes!$A$118:$B$122,2,FALSE))/1000000), "")</f>
        <v>3.38</v>
      </c>
      <c r="O49">
        <f>On_Off!Q49</f>
        <v>3380000</v>
      </c>
      <c r="P49" t="str">
        <f>On_Off!R49</f>
        <v>FJD</v>
      </c>
    </row>
    <row r="50" spans="1:16">
      <c r="A50" t="str">
        <f>On_Off!A50</f>
        <v>W59</v>
      </c>
      <c r="B50" t="str">
        <f>On_Off!B50</f>
        <v>ON</v>
      </c>
      <c r="C50">
        <f>On_Off!C50</f>
        <v>0</v>
      </c>
      <c r="D50" t="str">
        <f>On_Off!D50</f>
        <v>Water</v>
      </c>
      <c r="E50" t="str">
        <f>On_Off!E50</f>
        <v>New</v>
      </c>
      <c r="F50" t="str">
        <f>On_Off!G50</f>
        <v>MPW</v>
      </c>
      <c r="G50" t="str">
        <f>On_Off!H50</f>
        <v>WAF</v>
      </c>
      <c r="H50" t="str">
        <f>On_Off!I50</f>
        <v>DoWS</v>
      </c>
      <c r="I50" t="str">
        <f>On_Off!J50</f>
        <v>Water Distribution Programme (Sigatoka)</v>
      </c>
      <c r="J50" t="str">
        <f>On_Off!K50</f>
        <v>Singatoka Water Reticulation Expansion</v>
      </c>
      <c r="K50" t="str">
        <f>On_Off!M50</f>
        <v>Western</v>
      </c>
      <c r="L50" t="str">
        <f>On_Off!P50</f>
        <v>Planning</v>
      </c>
      <c r="M50" s="97">
        <f t="shared" si="0"/>
        <v>3200000</v>
      </c>
      <c r="N50" s="96">
        <f>IF(O50&lt;&gt;"",((O50/VLOOKUP(P50,Codes!$A$118:$B$122,2,FALSE))/1000000), "")</f>
        <v>3.2</v>
      </c>
      <c r="O50">
        <f>On_Off!Q50</f>
        <v>3200000</v>
      </c>
      <c r="P50" t="str">
        <f>On_Off!R50</f>
        <v>FJD</v>
      </c>
    </row>
    <row r="51" spans="1:16">
      <c r="A51" t="str">
        <f>On_Off!A51</f>
        <v>W60</v>
      </c>
      <c r="B51" t="str">
        <f>On_Off!B51</f>
        <v>ON</v>
      </c>
      <c r="C51">
        <f>On_Off!C51</f>
        <v>0</v>
      </c>
      <c r="D51" t="str">
        <f>On_Off!D51</f>
        <v>Water</v>
      </c>
      <c r="E51" t="str">
        <f>On_Off!E51</f>
        <v>Upgrade</v>
      </c>
      <c r="F51" t="str">
        <f>On_Off!G51</f>
        <v>MPW</v>
      </c>
      <c r="G51" t="str">
        <f>On_Off!H51</f>
        <v>WAF</v>
      </c>
      <c r="H51" t="str">
        <f>On_Off!I51</f>
        <v>DoWS</v>
      </c>
      <c r="I51" t="str">
        <f>On_Off!J51</f>
        <v>Water Sources &amp; Water Treatment Plant (Nabouwalu)</v>
      </c>
      <c r="J51" t="str">
        <f>On_Off!K51</f>
        <v>Nabouwalu WTP and Intake</v>
      </c>
      <c r="K51" t="str">
        <f>On_Off!M51</f>
        <v>Northern</v>
      </c>
      <c r="L51" t="str">
        <f>On_Off!P51</f>
        <v>Budgeting</v>
      </c>
      <c r="M51" s="97">
        <f t="shared" si="0"/>
        <v>2380000</v>
      </c>
      <c r="N51" s="96">
        <f>IF(O51&lt;&gt;"",((O51/VLOOKUP(P51,Codes!$A$118:$B$122,2,FALSE))/1000000), "")</f>
        <v>2.38</v>
      </c>
      <c r="O51">
        <f>On_Off!Q51</f>
        <v>2380000</v>
      </c>
      <c r="P51" t="str">
        <f>On_Off!R51</f>
        <v>FJD</v>
      </c>
    </row>
    <row r="52" spans="1:16">
      <c r="A52" t="str">
        <f>On_Off!A52</f>
        <v>W61</v>
      </c>
      <c r="B52" t="str">
        <f>On_Off!B52</f>
        <v>ON</v>
      </c>
      <c r="C52">
        <f>On_Off!C52</f>
        <v>0</v>
      </c>
      <c r="D52" t="str">
        <f>On_Off!D52</f>
        <v>Water</v>
      </c>
      <c r="E52" t="str">
        <f>On_Off!E52</f>
        <v>Upgrade</v>
      </c>
      <c r="F52" t="str">
        <f>On_Off!G52</f>
        <v>MPW</v>
      </c>
      <c r="G52" t="str">
        <f>On_Off!H52</f>
        <v>WAF</v>
      </c>
      <c r="H52" t="str">
        <f>On_Off!I52</f>
        <v>DoWS</v>
      </c>
      <c r="I52" t="str">
        <f>On_Off!J52</f>
        <v>Water Source &amp; Water Treatment Plant Programme (Naboro)</v>
      </c>
      <c r="J52" t="str">
        <f>On_Off!K52</f>
        <v>Naboro Weir Upgrade, WTP &amp; PS Upgrades</v>
      </c>
      <c r="K52" t="str">
        <f>On_Off!M52</f>
        <v>Central</v>
      </c>
      <c r="L52" t="str">
        <f>On_Off!P52</f>
        <v>Planning</v>
      </c>
      <c r="M52" s="97">
        <f t="shared" si="0"/>
        <v>2250000</v>
      </c>
      <c r="N52" s="96">
        <f>IF(O52&lt;&gt;"",((O52/VLOOKUP(P52,Codes!$A$118:$B$122,2,FALSE))/1000000), "")</f>
        <v>2.25</v>
      </c>
      <c r="O52">
        <f>On_Off!Q52</f>
        <v>2250000</v>
      </c>
      <c r="P52" t="str">
        <f>On_Off!R52</f>
        <v>FJD</v>
      </c>
    </row>
    <row r="53" spans="1:16">
      <c r="A53" t="str">
        <f>On_Off!A53</f>
        <v>W62</v>
      </c>
      <c r="B53" t="str">
        <f>On_Off!B53</f>
        <v>ON</v>
      </c>
      <c r="C53">
        <f>On_Off!C53</f>
        <v>0</v>
      </c>
      <c r="D53" t="str">
        <f>On_Off!D53</f>
        <v>Water</v>
      </c>
      <c r="E53" t="str">
        <f>On_Off!E53</f>
        <v>New</v>
      </c>
      <c r="F53" t="str">
        <f>On_Off!G53</f>
        <v>MPW</v>
      </c>
      <c r="G53" t="str">
        <f>On_Off!H53</f>
        <v>WAF</v>
      </c>
      <c r="H53" t="str">
        <f>On_Off!I53</f>
        <v>DoWS</v>
      </c>
      <c r="I53" t="str">
        <f>On_Off!J53</f>
        <v>Water Distribution Programme (Ba/Tavua)</v>
      </c>
      <c r="J53" t="str">
        <f>On_Off!K53</f>
        <v xml:space="preserve">Proposed trunk mains </v>
      </c>
      <c r="K53" t="str">
        <f>On_Off!M53</f>
        <v>Western</v>
      </c>
      <c r="L53" t="str">
        <f>On_Off!P53</f>
        <v>Planning</v>
      </c>
      <c r="M53" s="97">
        <f t="shared" si="0"/>
        <v>2180000</v>
      </c>
      <c r="N53" s="96">
        <f>IF(O53&lt;&gt;"",((O53/VLOOKUP(P53,Codes!$A$118:$B$122,2,FALSE))/1000000), "")</f>
        <v>2.1800000000000002</v>
      </c>
      <c r="O53">
        <f>On_Off!Q53</f>
        <v>2180000</v>
      </c>
      <c r="P53" t="str">
        <f>On_Off!R53</f>
        <v>FJD</v>
      </c>
    </row>
    <row r="54" spans="1:16">
      <c r="A54" t="str">
        <f>On_Off!A54</f>
        <v>W63</v>
      </c>
      <c r="B54" t="str">
        <f>On_Off!B54</f>
        <v>ON</v>
      </c>
      <c r="C54">
        <f>On_Off!C54</f>
        <v>0</v>
      </c>
      <c r="D54" t="str">
        <f>On_Off!D54</f>
        <v>Water</v>
      </c>
      <c r="E54" t="str">
        <f>On_Off!E54</f>
        <v>Renew</v>
      </c>
      <c r="F54" t="str">
        <f>On_Off!G54</f>
        <v>MPW</v>
      </c>
      <c r="G54" t="str">
        <f>On_Off!H54</f>
        <v>WAF</v>
      </c>
      <c r="H54" t="str">
        <f>On_Off!I54</f>
        <v>DoWS</v>
      </c>
      <c r="I54" t="str">
        <f>On_Off!J54</f>
        <v>Non Revenue Water (Navua - Deuba)</v>
      </c>
      <c r="J54" t="str">
        <f>On_Off!K54</f>
        <v>Reticulation leakage repairs, installation of hydrants &amp; isolation valves, continuation of hydrants and isolation valves installation</v>
      </c>
      <c r="K54" t="str">
        <f>On_Off!M54</f>
        <v>Central</v>
      </c>
      <c r="L54" t="str">
        <f>On_Off!P54</f>
        <v>Planning</v>
      </c>
      <c r="M54" s="97">
        <f t="shared" si="0"/>
        <v>1620000</v>
      </c>
      <c r="N54" s="96">
        <f>IF(O54&lt;&gt;"",((O54/VLOOKUP(P54,Codes!$A$118:$B$122,2,FALSE))/1000000), "")</f>
        <v>1.62</v>
      </c>
      <c r="O54">
        <f>On_Off!Q54</f>
        <v>1620000</v>
      </c>
      <c r="P54" t="str">
        <f>On_Off!R54</f>
        <v>FJD</v>
      </c>
    </row>
    <row r="55" spans="1:16">
      <c r="A55" t="str">
        <f>On_Off!A55</f>
        <v>W64</v>
      </c>
      <c r="B55" t="str">
        <f>On_Off!B55</f>
        <v>ON</v>
      </c>
      <c r="C55">
        <f>On_Off!C55</f>
        <v>0</v>
      </c>
      <c r="D55" t="str">
        <f>On_Off!D55</f>
        <v>Water</v>
      </c>
      <c r="E55" t="str">
        <f>On_Off!E55</f>
        <v>Upgrade</v>
      </c>
      <c r="F55" t="str">
        <f>On_Off!G55</f>
        <v>MPW</v>
      </c>
      <c r="G55" t="str">
        <f>On_Off!H55</f>
        <v>WAF</v>
      </c>
      <c r="H55" t="str">
        <f>On_Off!I55</f>
        <v>DoWS</v>
      </c>
      <c r="I55" t="str">
        <f>On_Off!J55</f>
        <v>Water Source &amp; Water Treatment Plant Programme (Navua - Deuba)</v>
      </c>
      <c r="J55" t="str">
        <f>On_Off!K55</f>
        <v>Raw Water Pipeline (Taunovo Dams to Deuba WTP)</v>
      </c>
      <c r="K55" t="str">
        <f>On_Off!M55</f>
        <v>Central</v>
      </c>
      <c r="L55" t="str">
        <f>On_Off!P55</f>
        <v>Planning</v>
      </c>
      <c r="M55" s="97">
        <f t="shared" si="0"/>
        <v>1340000</v>
      </c>
      <c r="N55" s="96">
        <f>IF(O55&lt;&gt;"",((O55/VLOOKUP(P55,Codes!$A$118:$B$122,2,FALSE))/1000000), "")</f>
        <v>1.34</v>
      </c>
      <c r="O55">
        <f>On_Off!Q55</f>
        <v>1340000</v>
      </c>
      <c r="P55" t="str">
        <f>On_Off!R55</f>
        <v>FJD</v>
      </c>
    </row>
    <row r="56" spans="1:16">
      <c r="A56" t="str">
        <f>On_Off!A56</f>
        <v>W65</v>
      </c>
      <c r="B56" t="str">
        <f>On_Off!B56</f>
        <v>ON</v>
      </c>
      <c r="C56">
        <f>On_Off!C56</f>
        <v>0</v>
      </c>
      <c r="D56" t="str">
        <f>On_Off!D56</f>
        <v>Water</v>
      </c>
      <c r="E56" t="str">
        <f>On_Off!E56</f>
        <v>New</v>
      </c>
      <c r="F56" t="str">
        <f>On_Off!G56</f>
        <v>MPW</v>
      </c>
      <c r="G56" t="str">
        <f>On_Off!H56</f>
        <v>WAF</v>
      </c>
      <c r="H56" t="str">
        <f>On_Off!I56</f>
        <v>DoWS</v>
      </c>
      <c r="I56" t="str">
        <f>On_Off!J56</f>
        <v>Water Distribution Programme (Ba/Lautoka)</v>
      </c>
      <c r="J56" t="str">
        <f>On_Off!K56</f>
        <v xml:space="preserve">New Reservoir Tanks for Natawarau &amp; Matawalu </v>
      </c>
      <c r="K56" t="str">
        <f>On_Off!M56</f>
        <v>Western</v>
      </c>
      <c r="L56" t="str">
        <f>On_Off!P56</f>
        <v>Planning</v>
      </c>
      <c r="M56" s="97">
        <f t="shared" si="0"/>
        <v>1340000</v>
      </c>
      <c r="N56" s="96">
        <f>IF(O56&lt;&gt;"",((O56/VLOOKUP(P56,Codes!$A$118:$B$122,2,FALSE))/1000000), "")</f>
        <v>1.34</v>
      </c>
      <c r="O56">
        <f>On_Off!Q56</f>
        <v>1340000</v>
      </c>
      <c r="P56" t="str">
        <f>On_Off!R56</f>
        <v>FJD</v>
      </c>
    </row>
    <row r="57" spans="1:16">
      <c r="A57" t="str">
        <f>On_Off!A57</f>
        <v>W66</v>
      </c>
      <c r="B57" t="str">
        <f>On_Off!B57</f>
        <v>ON</v>
      </c>
      <c r="C57">
        <f>On_Off!C57</f>
        <v>0</v>
      </c>
      <c r="D57" t="str">
        <f>On_Off!D57</f>
        <v>Water</v>
      </c>
      <c r="E57" t="str">
        <f>On_Off!E57</f>
        <v>New</v>
      </c>
      <c r="F57" t="str">
        <f>On_Off!G57</f>
        <v>MPW</v>
      </c>
      <c r="G57" t="str">
        <f>On_Off!H57</f>
        <v>WAF</v>
      </c>
      <c r="H57" t="str">
        <f>On_Off!I57</f>
        <v>DoWS</v>
      </c>
      <c r="I57" t="str">
        <f>On_Off!J57</f>
        <v>Water Sources &amp; Water Treatment Plant (Sigatoka)</v>
      </c>
      <c r="J57" t="str">
        <f>On_Off!K57</f>
        <v>Sigatoka Reservoir Upgrade</v>
      </c>
      <c r="K57" t="str">
        <f>On_Off!M57</f>
        <v>Western</v>
      </c>
      <c r="L57" t="str">
        <f>On_Off!P57</f>
        <v>Planning</v>
      </c>
      <c r="M57" s="97">
        <f t="shared" si="0"/>
        <v>1250000</v>
      </c>
      <c r="N57" s="96">
        <f>IF(O57&lt;&gt;"",((O57/VLOOKUP(P57,Codes!$A$118:$B$122,2,FALSE))/1000000), "")</f>
        <v>1.25</v>
      </c>
      <c r="O57">
        <f>On_Off!Q57</f>
        <v>1250000</v>
      </c>
      <c r="P57" t="str">
        <f>On_Off!R57</f>
        <v>FJD</v>
      </c>
    </row>
    <row r="58" spans="1:16">
      <c r="A58" t="str">
        <f>On_Off!A58</f>
        <v>W67</v>
      </c>
      <c r="B58" t="str">
        <f>On_Off!B58</f>
        <v>ON</v>
      </c>
      <c r="C58">
        <f>On_Off!C58</f>
        <v>0</v>
      </c>
      <c r="D58" t="str">
        <f>On_Off!D58</f>
        <v>Water</v>
      </c>
      <c r="E58" t="str">
        <f>On_Off!E58</f>
        <v>New</v>
      </c>
      <c r="F58" t="str">
        <f>On_Off!G58</f>
        <v>MPW</v>
      </c>
      <c r="G58" t="str">
        <f>On_Off!H58</f>
        <v>WAF</v>
      </c>
      <c r="H58" t="str">
        <f>On_Off!I58</f>
        <v>DoWS</v>
      </c>
      <c r="I58" t="str">
        <f>On_Off!J58</f>
        <v>Water Distribution Programme (Ba/Tavua)</v>
      </c>
      <c r="J58" t="str">
        <f>On_Off!K58</f>
        <v>Proposed reservoir</v>
      </c>
      <c r="K58" t="str">
        <f>On_Off!M58</f>
        <v>Western</v>
      </c>
      <c r="L58" t="str">
        <f>On_Off!P58</f>
        <v>Planning</v>
      </c>
      <c r="M58" s="97">
        <f t="shared" si="0"/>
        <v>810000</v>
      </c>
      <c r="N58" s="96">
        <f>IF(O58&lt;&gt;"",((O58/VLOOKUP(P58,Codes!$A$118:$B$122,2,FALSE))/1000000), "")</f>
        <v>0.81</v>
      </c>
      <c r="O58">
        <f>On_Off!Q58</f>
        <v>810000</v>
      </c>
      <c r="P58" t="str">
        <f>On_Off!R58</f>
        <v>FJD</v>
      </c>
    </row>
    <row r="59" spans="1:16">
      <c r="A59" t="str">
        <f>On_Off!A59</f>
        <v>W68</v>
      </c>
      <c r="B59" t="str">
        <f>On_Off!B59</f>
        <v>ON</v>
      </c>
      <c r="C59">
        <f>On_Off!C59</f>
        <v>0</v>
      </c>
      <c r="D59" t="str">
        <f>On_Off!D59</f>
        <v>Water</v>
      </c>
      <c r="E59" t="str">
        <f>On_Off!E59</f>
        <v>New</v>
      </c>
      <c r="F59" t="str">
        <f>On_Off!G59</f>
        <v>MPW</v>
      </c>
      <c r="G59" t="str">
        <f>On_Off!H59</f>
        <v>WAF</v>
      </c>
      <c r="H59" t="str">
        <f>On_Off!I59</f>
        <v>DoWS</v>
      </c>
      <c r="I59" t="str">
        <f>On_Off!J59</f>
        <v>Water Distribution Programme (Korovou/Rakiraki)</v>
      </c>
      <c r="J59" t="str">
        <f>On_Off!K59</f>
        <v>Pump station for Dakuivuna</v>
      </c>
      <c r="K59" t="str">
        <f>On_Off!M59</f>
        <v>Western</v>
      </c>
      <c r="L59" t="str">
        <f>On_Off!P59</f>
        <v>Planning</v>
      </c>
      <c r="M59" s="97">
        <f t="shared" si="0"/>
        <v>750000</v>
      </c>
      <c r="N59" s="96">
        <f>IF(O59&lt;&gt;"",((O59/VLOOKUP(P59,Codes!$A$118:$B$122,2,FALSE))/1000000), "")</f>
        <v>0.75</v>
      </c>
      <c r="O59">
        <f>On_Off!Q59</f>
        <v>750000</v>
      </c>
      <c r="P59" t="str">
        <f>On_Off!R59</f>
        <v>FJD</v>
      </c>
    </row>
    <row r="60" spans="1:16">
      <c r="A60" t="str">
        <f>On_Off!A60</f>
        <v>W69</v>
      </c>
      <c r="B60" t="str">
        <f>On_Off!B60</f>
        <v>ON</v>
      </c>
      <c r="C60">
        <f>On_Off!C60</f>
        <v>0</v>
      </c>
      <c r="D60" t="str">
        <f>On_Off!D60</f>
        <v>Water</v>
      </c>
      <c r="E60" t="str">
        <f>On_Off!E60</f>
        <v>New</v>
      </c>
      <c r="F60" t="str">
        <f>On_Off!G60</f>
        <v>MPW</v>
      </c>
      <c r="G60" t="str">
        <f>On_Off!H60</f>
        <v>WAF</v>
      </c>
      <c r="H60" t="str">
        <f>On_Off!I60</f>
        <v>DoWS</v>
      </c>
      <c r="I60" t="str">
        <f>On_Off!J60</f>
        <v>Water Distribution Programme (Ba/Lautoka)</v>
      </c>
      <c r="J60" t="str">
        <f>On_Off!K60</f>
        <v>Matawalu Pump Stations</v>
      </c>
      <c r="K60" t="str">
        <f>On_Off!M60</f>
        <v>Western</v>
      </c>
      <c r="L60" t="str">
        <f>On_Off!P60</f>
        <v>Planning</v>
      </c>
      <c r="M60" s="97">
        <f t="shared" si="0"/>
        <v>740000</v>
      </c>
      <c r="N60" s="96">
        <f>IF(O60&lt;&gt;"",((O60/VLOOKUP(P60,Codes!$A$118:$B$122,2,FALSE))/1000000), "")</f>
        <v>0.74</v>
      </c>
      <c r="O60">
        <f>On_Off!Q60</f>
        <v>740000</v>
      </c>
      <c r="P60" t="str">
        <f>On_Off!R60</f>
        <v>FJD</v>
      </c>
    </row>
    <row r="61" spans="1:16">
      <c r="A61" t="str">
        <f>On_Off!A61</f>
        <v>W70</v>
      </c>
      <c r="B61" t="str">
        <f>On_Off!B61</f>
        <v>ON</v>
      </c>
      <c r="C61">
        <f>On_Off!C61</f>
        <v>0</v>
      </c>
      <c r="D61" t="str">
        <f>On_Off!D61</f>
        <v>Water</v>
      </c>
      <c r="E61" t="str">
        <f>On_Off!E61</f>
        <v>New</v>
      </c>
      <c r="F61" t="str">
        <f>On_Off!G61</f>
        <v>MPW</v>
      </c>
      <c r="G61" t="str">
        <f>On_Off!H61</f>
        <v>WAF</v>
      </c>
      <c r="H61" t="str">
        <f>On_Off!I61</f>
        <v>DoWS</v>
      </c>
      <c r="I61" t="str">
        <f>On_Off!J61</f>
        <v>Water Distribution Programme (Ba/Tavua)</v>
      </c>
      <c r="J61" t="str">
        <f>On_Off!K61</f>
        <v>Pump stations</v>
      </c>
      <c r="K61" t="str">
        <f>On_Off!M61</f>
        <v>Western</v>
      </c>
      <c r="L61" t="str">
        <f>On_Off!P61</f>
        <v>Planning</v>
      </c>
      <c r="M61" s="97">
        <f t="shared" si="0"/>
        <v>650000</v>
      </c>
      <c r="N61" s="96">
        <f>IF(O61&lt;&gt;"",((O61/VLOOKUP(P61,Codes!$A$118:$B$122,2,FALSE))/1000000), "")</f>
        <v>0.65</v>
      </c>
      <c r="O61">
        <f>On_Off!Q61</f>
        <v>650000</v>
      </c>
      <c r="P61" t="str">
        <f>On_Off!R61</f>
        <v>FJD</v>
      </c>
    </row>
    <row r="62" spans="1:16">
      <c r="A62" t="str">
        <f>On_Off!A62</f>
        <v>W71</v>
      </c>
      <c r="B62" t="str">
        <f>On_Off!B62</f>
        <v>ON</v>
      </c>
      <c r="C62">
        <f>On_Off!C62</f>
        <v>0</v>
      </c>
      <c r="D62" t="str">
        <f>On_Off!D62</f>
        <v>Water</v>
      </c>
      <c r="E62" t="str">
        <f>On_Off!E62</f>
        <v>Renew</v>
      </c>
      <c r="F62" t="str">
        <f>On_Off!G62</f>
        <v>MPW</v>
      </c>
      <c r="G62" t="str">
        <f>On_Off!H62</f>
        <v>WAF</v>
      </c>
      <c r="H62" t="str">
        <f>On_Off!I62</f>
        <v>DoWS</v>
      </c>
      <c r="I62" t="str">
        <f>On_Off!J62</f>
        <v>Water Distribution Programme (Suva- Nausori Water Supply Scheme)</v>
      </c>
      <c r="J62" t="str">
        <f>On_Off!K62</f>
        <v>Restoration of Decommissioned Reservoirs &amp; Pump Stations</v>
      </c>
      <c r="K62" t="str">
        <f>On_Off!M62</f>
        <v>Central</v>
      </c>
      <c r="L62" t="str">
        <f>On_Off!P62</f>
        <v>Planning</v>
      </c>
      <c r="M62" s="97">
        <f t="shared" si="0"/>
        <v>500000</v>
      </c>
      <c r="N62" s="96">
        <f>IF(O62&lt;&gt;"",((O62/VLOOKUP(P62,Codes!$A$118:$B$122,2,FALSE))/1000000), "")</f>
        <v>0.5</v>
      </c>
      <c r="O62">
        <f>On_Off!Q62</f>
        <v>500000</v>
      </c>
      <c r="P62" t="str">
        <f>On_Off!R62</f>
        <v>FJD</v>
      </c>
    </row>
    <row r="63" spans="1:16">
      <c r="A63" t="str">
        <f>On_Off!A63</f>
        <v>W72</v>
      </c>
      <c r="B63" t="str">
        <f>On_Off!B63</f>
        <v>ON</v>
      </c>
      <c r="C63">
        <f>On_Off!C63</f>
        <v>0</v>
      </c>
      <c r="D63" t="str">
        <f>On_Off!D63</f>
        <v>Water</v>
      </c>
      <c r="E63" t="str">
        <f>On_Off!E63</f>
        <v>Upgrade</v>
      </c>
      <c r="F63" t="str">
        <f>On_Off!G63</f>
        <v>MPW</v>
      </c>
      <c r="G63" t="str">
        <f>On_Off!H63</f>
        <v>WAF</v>
      </c>
      <c r="H63" t="str">
        <f>On_Off!I63</f>
        <v>DoWS</v>
      </c>
      <c r="I63" t="str">
        <f>On_Off!J63</f>
        <v>Water Distribution Programme (Suva- Nausori Water Supply Scheme)</v>
      </c>
      <c r="J63" t="str">
        <f>On_Off!K63</f>
        <v>Refurbishment and Augmentation of Distribution PS</v>
      </c>
      <c r="K63" t="str">
        <f>On_Off!M63</f>
        <v>Central</v>
      </c>
      <c r="L63" t="str">
        <f>On_Off!P63</f>
        <v>Planning</v>
      </c>
      <c r="M63" s="97">
        <f t="shared" si="0"/>
        <v>350000</v>
      </c>
      <c r="N63" s="96">
        <f>IF(O63&lt;&gt;"",((O63/VLOOKUP(P63,Codes!$A$118:$B$122,2,FALSE))/1000000), "")</f>
        <v>0.35</v>
      </c>
      <c r="O63">
        <f>On_Off!Q63</f>
        <v>350000</v>
      </c>
      <c r="P63" t="str">
        <f>On_Off!R63</f>
        <v>FJD</v>
      </c>
    </row>
    <row r="64" spans="1:16">
      <c r="A64" t="str">
        <f>On_Off!A64</f>
        <v>W73</v>
      </c>
      <c r="B64" t="str">
        <f>On_Off!B64</f>
        <v>ON</v>
      </c>
      <c r="C64">
        <f>On_Off!C64</f>
        <v>0</v>
      </c>
      <c r="D64" t="str">
        <f>On_Off!D64</f>
        <v>Water</v>
      </c>
      <c r="E64" t="str">
        <f>On_Off!E64</f>
        <v>Upgrade</v>
      </c>
      <c r="F64" t="str">
        <f>On_Off!G64</f>
        <v>MPW</v>
      </c>
      <c r="G64" t="str">
        <f>On_Off!H64</f>
        <v>WAF</v>
      </c>
      <c r="H64" t="str">
        <f>On_Off!I64</f>
        <v>DoWS</v>
      </c>
      <c r="I64" t="str">
        <f>On_Off!J64</f>
        <v>Water Distribution Programme (Naboro)</v>
      </c>
      <c r="J64" t="str">
        <f>On_Off!K64</f>
        <v>Naboro Reservior &amp; Mains Upgrade</v>
      </c>
      <c r="K64" t="str">
        <f>On_Off!M64</f>
        <v>Central</v>
      </c>
      <c r="L64" t="str">
        <f>On_Off!P64</f>
        <v>Planning</v>
      </c>
      <c r="M64" s="97">
        <f t="shared" si="0"/>
        <v>330000</v>
      </c>
      <c r="N64" s="96">
        <f>IF(O64&lt;&gt;"",((O64/VLOOKUP(P64,Codes!$A$118:$B$122,2,FALSE))/1000000), "")</f>
        <v>0.33</v>
      </c>
      <c r="O64">
        <f>On_Off!Q64</f>
        <v>330000</v>
      </c>
      <c r="P64" t="str">
        <f>On_Off!R64</f>
        <v>FJD</v>
      </c>
    </row>
    <row r="65" spans="1:16">
      <c r="A65" t="str">
        <f>On_Off!A65</f>
        <v>W74</v>
      </c>
      <c r="B65" t="str">
        <f>On_Off!B65</f>
        <v>ON</v>
      </c>
      <c r="C65">
        <f>On_Off!C65</f>
        <v>0</v>
      </c>
      <c r="D65" t="str">
        <f>On_Off!D65</f>
        <v>Water</v>
      </c>
      <c r="E65" t="str">
        <f>On_Off!E65</f>
        <v>Study</v>
      </c>
      <c r="F65" t="str">
        <f>On_Off!G65</f>
        <v>MPW</v>
      </c>
      <c r="G65" t="str">
        <f>On_Off!H65</f>
        <v>WAF</v>
      </c>
      <c r="H65" t="str">
        <f>On_Off!I65</f>
        <v>DoWS</v>
      </c>
      <c r="I65" t="str">
        <f>On_Off!J65</f>
        <v>Catchment Management Programme (Navua-Deuba)</v>
      </c>
      <c r="J65" t="str">
        <f>On_Off!K65</f>
        <v>Water Catchment Protection</v>
      </c>
      <c r="K65" t="str">
        <f>On_Off!M65</f>
        <v>Central</v>
      </c>
      <c r="L65" t="str">
        <f>On_Off!P65</f>
        <v>Planning</v>
      </c>
      <c r="M65" s="97">
        <f t="shared" si="0"/>
        <v>51000</v>
      </c>
      <c r="N65" s="96">
        <f>IF(O65&lt;&gt;"",((O65/VLOOKUP(P65,Codes!$A$118:$B$122,2,FALSE))/1000000), "")</f>
        <v>5.0999999999999997E-2</v>
      </c>
      <c r="O65">
        <f>On_Off!Q65</f>
        <v>51000</v>
      </c>
      <c r="P65" t="str">
        <f>On_Off!R65</f>
        <v>FJD</v>
      </c>
    </row>
    <row r="66" spans="1:16">
      <c r="A66" t="str">
        <f>On_Off!A66</f>
        <v>W75</v>
      </c>
      <c r="B66" t="str">
        <f>On_Off!B66</f>
        <v>ON</v>
      </c>
      <c r="C66">
        <f>On_Off!C66</f>
        <v>0</v>
      </c>
      <c r="D66" t="str">
        <f>On_Off!D66</f>
        <v>Water</v>
      </c>
      <c r="E66" t="str">
        <f>On_Off!E66</f>
        <v>New</v>
      </c>
      <c r="F66" t="str">
        <f>On_Off!G66</f>
        <v>MPW</v>
      </c>
      <c r="G66" t="str">
        <f>On_Off!H66</f>
        <v>WAF</v>
      </c>
      <c r="H66" t="str">
        <f>On_Off!I66</f>
        <v>DoWS</v>
      </c>
      <c r="I66" t="str">
        <f>On_Off!J66</f>
        <v>Water Source &amp; Water Treatment Plant Programme (Suva-Nausori)</v>
      </c>
      <c r="J66" t="str">
        <f>On_Off!K66</f>
        <v>Suva Nausor1  WTP for Greater Suva Area</v>
      </c>
      <c r="K66" t="str">
        <f>On_Off!M66</f>
        <v>Central</v>
      </c>
      <c r="L66" t="str">
        <f>On_Off!P66</f>
        <v>Ongoing</v>
      </c>
      <c r="M66" s="97">
        <f t="shared" si="0"/>
        <v>260000000</v>
      </c>
      <c r="N66" s="96">
        <f>IF(O66&lt;&gt;"",((O66/VLOOKUP(P66,Codes!$A$118:$B$122,2,FALSE))/1000000), "")</f>
        <v>260</v>
      </c>
      <c r="O66">
        <f>On_Off!Q66</f>
        <v>260000000</v>
      </c>
      <c r="P66" t="str">
        <f>On_Off!R66</f>
        <v>FJD</v>
      </c>
    </row>
    <row r="67" spans="1:16">
      <c r="A67" t="str">
        <f>On_Off!A67</f>
        <v>B11</v>
      </c>
      <c r="B67" t="str">
        <f>On_Off!B67</f>
        <v>ON</v>
      </c>
      <c r="C67" t="str">
        <f>On_Off!C67</f>
        <v>B11</v>
      </c>
      <c r="D67" t="str">
        <f>On_Off!D67</f>
        <v>Buildings</v>
      </c>
      <c r="E67" t="str">
        <f>On_Off!E67</f>
        <v>Upgrade</v>
      </c>
      <c r="F67" t="str">
        <f>On_Off!G67</f>
        <v>MHMS</v>
      </c>
      <c r="G67" t="str">
        <f>On_Off!H67</f>
        <v>MHMS</v>
      </c>
      <c r="H67" t="str">
        <f>On_Off!I67</f>
        <v>AMU</v>
      </c>
      <c r="I67" t="str">
        <f>On_Off!J67</f>
        <v>Upgrading and Maintenance of Urban Hospitals</v>
      </c>
      <c r="J67" t="str">
        <f>On_Off!K67</f>
        <v>Various Upgrading &amp; Maintenance Project at CWMH, St Giles Hospital, Labasa Hopital &amp; Tamavua Twomey Hopital</v>
      </c>
      <c r="K67" t="str">
        <f>On_Off!M67</f>
        <v>National</v>
      </c>
      <c r="L67" t="str">
        <f>On_Off!P67</f>
        <v>Planning</v>
      </c>
      <c r="M67" s="97">
        <f t="shared" si="0"/>
        <v>80000000</v>
      </c>
      <c r="N67" s="96">
        <f>IF(O67&lt;&gt;"",((O67/VLOOKUP(P67,Codes!$A$118:$B$122,2,FALSE))/1000000), "")</f>
        <v>80</v>
      </c>
      <c r="O67">
        <f>On_Off!Q67</f>
        <v>80000000</v>
      </c>
      <c r="P67" t="str">
        <f>On_Off!R67</f>
        <v>FJD</v>
      </c>
    </row>
    <row r="68" spans="1:16">
      <c r="A68" t="str">
        <f>On_Off!A68</f>
        <v>B12</v>
      </c>
      <c r="B68" t="str">
        <f>On_Off!B68</f>
        <v>ON</v>
      </c>
      <c r="C68" t="str">
        <f>On_Off!C68</f>
        <v>B12</v>
      </c>
      <c r="D68" t="str">
        <f>On_Off!D68</f>
        <v>Buildings</v>
      </c>
      <c r="E68" t="str">
        <f>On_Off!E68</f>
        <v>Upgrade</v>
      </c>
      <c r="F68" t="str">
        <f>On_Off!G68</f>
        <v>MHMS</v>
      </c>
      <c r="G68" t="str">
        <f>On_Off!H68</f>
        <v>MHMS</v>
      </c>
      <c r="H68" t="str">
        <f>On_Off!I68</f>
        <v>AMU</v>
      </c>
      <c r="I68">
        <f>On_Off!J68</f>
        <v>0</v>
      </c>
      <c r="J68" t="str">
        <f>On_Off!K68</f>
        <v>Medical Waste Incinerator Rehabilitation</v>
      </c>
      <c r="K68" t="str">
        <f>On_Off!M68</f>
        <v>National</v>
      </c>
      <c r="L68" t="str">
        <f>On_Off!P68</f>
        <v>Ongoing</v>
      </c>
      <c r="M68" s="97">
        <f t="shared" ref="M68:M131" si="1">N68*1000000</f>
        <v>5000000</v>
      </c>
      <c r="N68" s="96">
        <f>IF(O68&lt;&gt;"",((O68/VLOOKUP(P68,Codes!$A$118:$B$122,2,FALSE))/1000000), "")</f>
        <v>5</v>
      </c>
      <c r="O68">
        <f>On_Off!Q68</f>
        <v>5000000</v>
      </c>
      <c r="P68" t="str">
        <f>On_Off!R68</f>
        <v>FJD</v>
      </c>
    </row>
    <row r="69" spans="1:16">
      <c r="A69" t="str">
        <f>On_Off!A69</f>
        <v>B13</v>
      </c>
      <c r="B69" t="str">
        <f>On_Off!B69</f>
        <v>ON</v>
      </c>
      <c r="C69">
        <f>On_Off!C69</f>
        <v>0</v>
      </c>
      <c r="D69" t="str">
        <f>On_Off!D69</f>
        <v>Buildings</v>
      </c>
      <c r="E69" t="str">
        <f>On_Off!E69</f>
        <v>New</v>
      </c>
      <c r="F69" t="str">
        <f>On_Off!G69</f>
        <v>MHMS</v>
      </c>
      <c r="G69" t="str">
        <f>On_Off!H69</f>
        <v>MHMS</v>
      </c>
      <c r="H69" t="str">
        <f>On_Off!I69</f>
        <v>AMU</v>
      </c>
      <c r="I69">
        <f>On_Off!J69</f>
        <v>0</v>
      </c>
      <c r="J69" t="str">
        <f>On_Off!K69</f>
        <v>Construction of New Maternity Unit Extention (CWM)</v>
      </c>
      <c r="K69" t="str">
        <f>On_Off!M69</f>
        <v>Central</v>
      </c>
      <c r="L69" t="str">
        <f>On_Off!P69</f>
        <v>Ongoing</v>
      </c>
      <c r="M69" s="97">
        <f t="shared" si="1"/>
        <v>50000000</v>
      </c>
      <c r="N69" s="96">
        <f>IF(O69&lt;&gt;"",((O69/VLOOKUP(P69,Codes!$A$118:$B$122,2,FALSE))/1000000), "")</f>
        <v>50</v>
      </c>
      <c r="O69">
        <f>On_Off!Q69</f>
        <v>50000000</v>
      </c>
      <c r="P69" t="str">
        <f>On_Off!R69</f>
        <v>FJD</v>
      </c>
    </row>
    <row r="70" spans="1:16">
      <c r="A70" t="str">
        <f>On_Off!A70</f>
        <v>B14</v>
      </c>
      <c r="B70" t="str">
        <f>On_Off!B70</f>
        <v>ON</v>
      </c>
      <c r="C70">
        <f>On_Off!C70</f>
        <v>0</v>
      </c>
      <c r="D70" t="str">
        <f>On_Off!D70</f>
        <v>Buildings</v>
      </c>
      <c r="E70" t="str">
        <f>On_Off!E70</f>
        <v>Upgrade</v>
      </c>
      <c r="F70" t="str">
        <f>On_Off!G70</f>
        <v>MHMS</v>
      </c>
      <c r="G70" t="str">
        <f>On_Off!H70</f>
        <v>MHMS</v>
      </c>
      <c r="H70" t="str">
        <f>On_Off!I70</f>
        <v>AMU</v>
      </c>
      <c r="I70" t="str">
        <f>On_Off!J70</f>
        <v>Hospital Refurbishment</v>
      </c>
      <c r="J70" t="str">
        <f>On_Off!K70</f>
        <v>Refurbishment of Sub-Divisional Hospital (Savusavu)</v>
      </c>
      <c r="K70" t="str">
        <f>On_Off!M70</f>
        <v>Northern</v>
      </c>
      <c r="L70" t="str">
        <f>On_Off!P70</f>
        <v>Ongoing</v>
      </c>
      <c r="M70" s="97">
        <f t="shared" si="1"/>
        <v>7500000</v>
      </c>
      <c r="N70" s="96">
        <f>IF(O70&lt;&gt;"",((O70/VLOOKUP(P70,Codes!$A$118:$B$122,2,FALSE))/1000000), "")</f>
        <v>7.5</v>
      </c>
      <c r="O70">
        <f>On_Off!Q70</f>
        <v>7500000</v>
      </c>
      <c r="P70" t="str">
        <f>On_Off!R70</f>
        <v>FJD</v>
      </c>
    </row>
    <row r="71" spans="1:16">
      <c r="A71" t="str">
        <f>On_Off!A71</f>
        <v>B15</v>
      </c>
      <c r="B71" t="str">
        <f>On_Off!B71</f>
        <v>ON</v>
      </c>
      <c r="C71">
        <f>On_Off!C71</f>
        <v>0</v>
      </c>
      <c r="D71" t="str">
        <f>On_Off!D71</f>
        <v>Buildings</v>
      </c>
      <c r="E71" t="str">
        <f>On_Off!E71</f>
        <v>Upgrade</v>
      </c>
      <c r="F71" t="str">
        <f>On_Off!G71</f>
        <v>MHMS</v>
      </c>
      <c r="G71" t="str">
        <f>On_Off!H71</f>
        <v>MHMS</v>
      </c>
      <c r="H71" t="str">
        <f>On_Off!I71</f>
        <v>AMU</v>
      </c>
      <c r="I71" t="str">
        <f>On_Off!J71</f>
        <v>Hospital Refurbishment</v>
      </c>
      <c r="J71" t="str">
        <f>On_Off!K71</f>
        <v>Upgrade of Hospital Interior (Labasa)</v>
      </c>
      <c r="K71" t="str">
        <f>On_Off!M71</f>
        <v>Northern</v>
      </c>
      <c r="L71" t="str">
        <f>On_Off!P71</f>
        <v>Ongoing</v>
      </c>
      <c r="M71" s="97">
        <f t="shared" si="1"/>
        <v>5000000</v>
      </c>
      <c r="N71" s="96">
        <f>IF(O71&lt;&gt;"",((O71/VLOOKUP(P71,Codes!$A$118:$B$122,2,FALSE))/1000000), "")</f>
        <v>5</v>
      </c>
      <c r="O71">
        <f>On_Off!Q71</f>
        <v>5000000</v>
      </c>
      <c r="P71" t="str">
        <f>On_Off!R71</f>
        <v>FJD</v>
      </c>
    </row>
    <row r="72" spans="1:16">
      <c r="A72" t="str">
        <f>On_Off!A72</f>
        <v>B16</v>
      </c>
      <c r="B72" t="str">
        <f>On_Off!B72</f>
        <v>ON</v>
      </c>
      <c r="C72">
        <f>On_Off!C72</f>
        <v>0</v>
      </c>
      <c r="D72" t="str">
        <f>On_Off!D72</f>
        <v>Buildings</v>
      </c>
      <c r="E72" t="str">
        <f>On_Off!E72</f>
        <v>Renew</v>
      </c>
      <c r="F72" t="str">
        <f>On_Off!G72</f>
        <v>MHMS</v>
      </c>
      <c r="G72" t="str">
        <f>On_Off!H72</f>
        <v>MHMS</v>
      </c>
      <c r="H72" t="str">
        <f>On_Off!I72</f>
        <v>AMU</v>
      </c>
      <c r="I72">
        <f>On_Off!J72</f>
        <v>0</v>
      </c>
      <c r="J72" t="str">
        <f>On_Off!K72</f>
        <v>Construction of New Rehabilitation Unit (Tamavua)</v>
      </c>
      <c r="K72" t="str">
        <f>On_Off!M72</f>
        <v>Central</v>
      </c>
      <c r="L72" t="str">
        <f>On_Off!P72</f>
        <v>Appraising</v>
      </c>
      <c r="M72" s="97">
        <f t="shared" si="1"/>
        <v>20000000</v>
      </c>
      <c r="N72" s="96">
        <f>IF(O72&lt;&gt;"",((O72/VLOOKUP(P72,Codes!$A$118:$B$122,2,FALSE))/1000000), "")</f>
        <v>20</v>
      </c>
      <c r="O72">
        <f>On_Off!Q72</f>
        <v>20000000</v>
      </c>
      <c r="P72" t="str">
        <f>On_Off!R72</f>
        <v>FJD</v>
      </c>
    </row>
    <row r="73" spans="1:16">
      <c r="A73" t="str">
        <f>On_Off!A73</f>
        <v>B17</v>
      </c>
      <c r="B73" t="str">
        <f>On_Off!B73</f>
        <v>ON</v>
      </c>
      <c r="C73" t="str">
        <f>On_Off!C73</f>
        <v>B17</v>
      </c>
      <c r="D73" t="str">
        <f>On_Off!D73</f>
        <v>Buildings</v>
      </c>
      <c r="E73" t="str">
        <f>On_Off!E73</f>
        <v>New</v>
      </c>
      <c r="F73" t="str">
        <f>On_Off!G73</f>
        <v>MHMS</v>
      </c>
      <c r="G73" t="str">
        <f>On_Off!H73</f>
        <v>MHMS</v>
      </c>
      <c r="H73" t="str">
        <f>On_Off!I73</f>
        <v>MHMS</v>
      </c>
      <c r="I73" t="str">
        <f>On_Off!J73</f>
        <v>Relocation of Health Facilities - Climate Change</v>
      </c>
      <c r="J73" t="str">
        <f>On_Off!K73</f>
        <v>Various climate change projects for health facilities</v>
      </c>
      <c r="K73" t="str">
        <f>On_Off!M73</f>
        <v>National</v>
      </c>
      <c r="L73" t="str">
        <f>On_Off!P73</f>
        <v>Planning</v>
      </c>
      <c r="M73" s="97">
        <f t="shared" si="1"/>
        <v>10000000</v>
      </c>
      <c r="N73" s="96">
        <f>IF(O73&lt;&gt;"",((O73/VLOOKUP(P73,Codes!$A$118:$B$122,2,FALSE))/1000000), "")</f>
        <v>10</v>
      </c>
      <c r="O73">
        <f>On_Off!Q73</f>
        <v>10000000</v>
      </c>
      <c r="P73" t="str">
        <f>On_Off!R73</f>
        <v>FJD</v>
      </c>
    </row>
    <row r="74" spans="1:16">
      <c r="A74" t="str">
        <f>On_Off!A74</f>
        <v>B18</v>
      </c>
      <c r="B74" t="str">
        <f>On_Off!B74</f>
        <v>ON</v>
      </c>
      <c r="C74">
        <f>On_Off!C74</f>
        <v>0</v>
      </c>
      <c r="D74" t="str">
        <f>On_Off!D74</f>
        <v>Buildings</v>
      </c>
      <c r="E74" t="str">
        <f>On_Off!E74</f>
        <v>New</v>
      </c>
      <c r="F74" t="str">
        <f>On_Off!G74</f>
        <v>MHMS</v>
      </c>
      <c r="G74" t="str">
        <f>On_Off!H74</f>
        <v>MHMS</v>
      </c>
      <c r="H74" t="str">
        <f>On_Off!I74</f>
        <v>AMU</v>
      </c>
      <c r="I74">
        <f>On_Off!J74</f>
        <v>0</v>
      </c>
      <c r="J74" t="str">
        <f>On_Off!K74</f>
        <v>Construction of FPBS Warehouse (Labasa)</v>
      </c>
      <c r="K74" t="str">
        <f>On_Off!M74</f>
        <v>Northern</v>
      </c>
      <c r="L74" t="str">
        <f>On_Off!P74</f>
        <v>Appraising</v>
      </c>
      <c r="M74" s="97">
        <f t="shared" si="1"/>
        <v>5000000</v>
      </c>
      <c r="N74" s="96">
        <f>IF(O74&lt;&gt;"",((O74/VLOOKUP(P74,Codes!$A$118:$B$122,2,FALSE))/1000000), "")</f>
        <v>5</v>
      </c>
      <c r="O74">
        <f>On_Off!Q74</f>
        <v>5000000</v>
      </c>
      <c r="P74" t="str">
        <f>On_Off!R74</f>
        <v>FJD</v>
      </c>
    </row>
    <row r="75" spans="1:16">
      <c r="A75" t="str">
        <f>On_Off!A75</f>
        <v>B19</v>
      </c>
      <c r="B75" t="str">
        <f>On_Off!B75</f>
        <v>ON</v>
      </c>
      <c r="C75">
        <f>On_Off!C75</f>
        <v>0</v>
      </c>
      <c r="D75" t="str">
        <f>On_Off!D75</f>
        <v>Buildings</v>
      </c>
      <c r="E75" t="str">
        <f>On_Off!E75</f>
        <v>New</v>
      </c>
      <c r="F75" t="str">
        <f>On_Off!G75</f>
        <v>MHMS</v>
      </c>
      <c r="G75" t="str">
        <f>On_Off!H75</f>
        <v>MHMS</v>
      </c>
      <c r="H75" t="str">
        <f>On_Off!I75</f>
        <v>AMU</v>
      </c>
      <c r="I75">
        <f>On_Off!J75</f>
        <v>0</v>
      </c>
      <c r="J75" t="str">
        <f>On_Off!K75</f>
        <v>New Medical Waste Incineartor (Naboro Landfill)</v>
      </c>
      <c r="K75" t="str">
        <f>On_Off!M75</f>
        <v>Central</v>
      </c>
      <c r="L75" t="str">
        <f>On_Off!P75</f>
        <v>Ongoing</v>
      </c>
      <c r="M75" s="97">
        <f t="shared" si="1"/>
        <v>500000</v>
      </c>
      <c r="N75" s="96">
        <f>IF(O75&lt;&gt;"",((O75/VLOOKUP(P75,Codes!$A$118:$B$122,2,FALSE))/1000000), "")</f>
        <v>0.5</v>
      </c>
      <c r="O75">
        <f>On_Off!Q75</f>
        <v>500000</v>
      </c>
      <c r="P75" t="str">
        <f>On_Off!R75</f>
        <v>FJD</v>
      </c>
    </row>
    <row r="76" spans="1:16">
      <c r="A76" t="str">
        <f>On_Off!A76</f>
        <v>B20</v>
      </c>
      <c r="B76" t="str">
        <f>On_Off!B76</f>
        <v>ON</v>
      </c>
      <c r="C76" t="str">
        <f>On_Off!C76</f>
        <v>B20</v>
      </c>
      <c r="D76" t="str">
        <f>On_Off!D76</f>
        <v>Buildings</v>
      </c>
      <c r="E76" t="str">
        <f>On_Off!E76</f>
        <v>New</v>
      </c>
      <c r="F76" t="str">
        <f>On_Off!G76</f>
        <v>MHMS</v>
      </c>
      <c r="G76" t="str">
        <f>On_Off!H76</f>
        <v>MHMS</v>
      </c>
      <c r="H76" t="str">
        <f>On_Off!I76</f>
        <v>AMU</v>
      </c>
      <c r="I76">
        <f>On_Off!J76</f>
        <v>0</v>
      </c>
      <c r="J76" t="str">
        <f>On_Off!K76</f>
        <v>Construction of New National Wellness Center</v>
      </c>
      <c r="K76" t="str">
        <f>On_Off!M76</f>
        <v>Central</v>
      </c>
      <c r="L76" t="str">
        <f>On_Off!P76</f>
        <v>Planning</v>
      </c>
      <c r="M76" s="97">
        <f t="shared" si="1"/>
        <v>15000000</v>
      </c>
      <c r="N76" s="96">
        <f>IF(O76&lt;&gt;"",((O76/VLOOKUP(P76,Codes!$A$118:$B$122,2,FALSE))/1000000), "")</f>
        <v>15</v>
      </c>
      <c r="O76">
        <f>On_Off!Q76</f>
        <v>15000000</v>
      </c>
      <c r="P76" t="str">
        <f>On_Off!R76</f>
        <v>FJD</v>
      </c>
    </row>
    <row r="77" spans="1:16">
      <c r="A77" t="str">
        <f>On_Off!A77</f>
        <v>B21</v>
      </c>
      <c r="B77" t="str">
        <f>On_Off!B77</f>
        <v>ON</v>
      </c>
      <c r="C77">
        <f>On_Off!C77</f>
        <v>0</v>
      </c>
      <c r="D77" t="str">
        <f>On_Off!D77</f>
        <v>Buildings</v>
      </c>
      <c r="E77" t="str">
        <f>On_Off!E77</f>
        <v>Upgrade</v>
      </c>
      <c r="F77" t="str">
        <f>On_Off!G77</f>
        <v>MHMS</v>
      </c>
      <c r="G77" t="str">
        <f>On_Off!H77</f>
        <v>MHMS</v>
      </c>
      <c r="H77" t="str">
        <f>On_Off!I77</f>
        <v>AMU</v>
      </c>
      <c r="I77">
        <f>On_Off!J77</f>
        <v>0</v>
      </c>
      <c r="J77" t="str">
        <f>On_Off!K77</f>
        <v>Construction of FPBS Warehouse Extension - Suva</v>
      </c>
      <c r="K77" t="str">
        <f>On_Off!M77</f>
        <v>Central</v>
      </c>
      <c r="L77" t="str">
        <f>On_Off!P77</f>
        <v>Ongoing</v>
      </c>
      <c r="M77" s="97">
        <f t="shared" si="1"/>
        <v>2000000</v>
      </c>
      <c r="N77" s="96">
        <f>IF(O77&lt;&gt;"",((O77/VLOOKUP(P77,Codes!$A$118:$B$122,2,FALSE))/1000000), "")</f>
        <v>2</v>
      </c>
      <c r="O77">
        <f>On_Off!Q77</f>
        <v>2000000</v>
      </c>
      <c r="P77" t="str">
        <f>On_Off!R77</f>
        <v>FJD</v>
      </c>
    </row>
    <row r="78" spans="1:16">
      <c r="A78" t="str">
        <f>On_Off!A78</f>
        <v>B22</v>
      </c>
      <c r="B78" t="str">
        <f>On_Off!B78</f>
        <v>ON</v>
      </c>
      <c r="C78" t="str">
        <f>On_Off!C78</f>
        <v>B22</v>
      </c>
      <c r="D78" t="str">
        <f>On_Off!D78</f>
        <v>Buildings</v>
      </c>
      <c r="E78" t="str">
        <f>On_Off!E78</f>
        <v>New</v>
      </c>
      <c r="F78" t="str">
        <f>On_Off!G78</f>
        <v>MHMS</v>
      </c>
      <c r="G78" t="str">
        <f>On_Off!H78</f>
        <v>MHMS</v>
      </c>
      <c r="H78" t="str">
        <f>On_Off!I78</f>
        <v>AMU</v>
      </c>
      <c r="I78">
        <f>On_Off!J78</f>
        <v>0</v>
      </c>
      <c r="J78" t="str">
        <f>On_Off!K78</f>
        <v>Construction of FPBS Warehouse - Western Division</v>
      </c>
      <c r="K78" t="str">
        <f>On_Off!M78</f>
        <v>Western</v>
      </c>
      <c r="L78" t="str">
        <f>On_Off!P78</f>
        <v>Planning</v>
      </c>
      <c r="M78" s="97">
        <f t="shared" si="1"/>
        <v>5000000</v>
      </c>
      <c r="N78" s="96">
        <f>IF(O78&lt;&gt;"",((O78/VLOOKUP(P78,Codes!$A$118:$B$122,2,FALSE))/1000000), "")</f>
        <v>5</v>
      </c>
      <c r="O78">
        <f>On_Off!Q78</f>
        <v>5000000</v>
      </c>
      <c r="P78" t="str">
        <f>On_Off!R78</f>
        <v>FJD</v>
      </c>
    </row>
    <row r="79" spans="1:16">
      <c r="A79" t="str">
        <f>On_Off!A79</f>
        <v>B23</v>
      </c>
      <c r="B79" t="str">
        <f>On_Off!B79</f>
        <v>ON</v>
      </c>
      <c r="C79">
        <f>On_Off!C79</f>
        <v>0</v>
      </c>
      <c r="D79" t="str">
        <f>On_Off!D79</f>
        <v>Buildings</v>
      </c>
      <c r="E79" t="str">
        <f>On_Off!E79</f>
        <v>Upgrade</v>
      </c>
      <c r="F79" t="str">
        <f>On_Off!G79</f>
        <v>MHMS</v>
      </c>
      <c r="G79" t="str">
        <f>On_Off!H79</f>
        <v>MHMS</v>
      </c>
      <c r="H79" t="str">
        <f>On_Off!I79</f>
        <v>AMU</v>
      </c>
      <c r="I79" t="str">
        <f>On_Off!J79</f>
        <v>Hospital Refurbishment</v>
      </c>
      <c r="J79" t="str">
        <f>On_Off!K79</f>
        <v>Refurbishment of Emergency Department at Labasa Hospital</v>
      </c>
      <c r="K79" t="str">
        <f>On_Off!M79</f>
        <v>Northern</v>
      </c>
      <c r="L79" t="str">
        <f>On_Off!P79</f>
        <v>Planning</v>
      </c>
      <c r="M79" s="97">
        <f t="shared" si="1"/>
        <v>500000</v>
      </c>
      <c r="N79" s="96">
        <f>IF(O79&lt;&gt;"",((O79/VLOOKUP(P79,Codes!$A$118:$B$122,2,FALSE))/1000000), "")</f>
        <v>0.5</v>
      </c>
      <c r="O79">
        <f>On_Off!Q79</f>
        <v>500000</v>
      </c>
      <c r="P79" t="str">
        <f>On_Off!R79</f>
        <v>FJD</v>
      </c>
    </row>
    <row r="80" spans="1:16">
      <c r="A80" t="str">
        <f>On_Off!A80</f>
        <v>B24</v>
      </c>
      <c r="B80" t="str">
        <f>On_Off!B80</f>
        <v>ON</v>
      </c>
      <c r="C80">
        <f>On_Off!C80</f>
        <v>0</v>
      </c>
      <c r="D80" t="str">
        <f>On_Off!D80</f>
        <v>Buildings</v>
      </c>
      <c r="E80" t="str">
        <f>On_Off!E80</f>
        <v>Upgrade</v>
      </c>
      <c r="F80" t="str">
        <f>On_Off!G80</f>
        <v>MHMS</v>
      </c>
      <c r="G80" t="str">
        <f>On_Off!H80</f>
        <v>MHMS</v>
      </c>
      <c r="H80" t="str">
        <f>On_Off!I80</f>
        <v>AMU</v>
      </c>
      <c r="I80" t="str">
        <f>On_Off!J80</f>
        <v>Proposed New Waiqele Nursing Station (Wailevu Macuata)</v>
      </c>
      <c r="J80" t="str">
        <f>On_Off!K80</f>
        <v>Proposed New Waiqele Nursing Station (Wailevu Macuata)</v>
      </c>
      <c r="K80" t="str">
        <f>On_Off!M80</f>
        <v>Northern</v>
      </c>
      <c r="L80" t="str">
        <f>On_Off!P80</f>
        <v>Planning</v>
      </c>
      <c r="M80" s="97">
        <f t="shared" si="1"/>
        <v>5000000</v>
      </c>
      <c r="N80" s="96">
        <f>IF(O80&lt;&gt;"",((O80/VLOOKUP(P80,Codes!$A$118:$B$122,2,FALSE))/1000000), "")</f>
        <v>5</v>
      </c>
      <c r="O80">
        <f>On_Off!Q80</f>
        <v>5000000</v>
      </c>
      <c r="P80" t="str">
        <f>On_Off!R80</f>
        <v>FJD</v>
      </c>
    </row>
    <row r="81" spans="1:16">
      <c r="A81" t="str">
        <f>On_Off!A81</f>
        <v>B25</v>
      </c>
      <c r="B81" t="str">
        <f>On_Off!B81</f>
        <v>ON</v>
      </c>
      <c r="C81" t="str">
        <f>On_Off!C81</f>
        <v>6D</v>
      </c>
      <c r="D81" t="str">
        <f>On_Off!D81</f>
        <v>Buildings</v>
      </c>
      <c r="E81" t="str">
        <f>On_Off!E81</f>
        <v>Upgrade</v>
      </c>
      <c r="F81" t="str">
        <f>On_Off!G81</f>
        <v>MHMS</v>
      </c>
      <c r="G81" t="str">
        <f>On_Off!H81</f>
        <v>MHMS</v>
      </c>
      <c r="H81" t="str">
        <f>On_Off!I81</f>
        <v>AMU</v>
      </c>
      <c r="I81">
        <f>On_Off!J81</f>
        <v>0</v>
      </c>
      <c r="J81" t="str">
        <f>On_Off!K81</f>
        <v>Proposed New Waiqele Nursing Station (Wailevu Macuata)</v>
      </c>
      <c r="K81" t="str">
        <f>On_Off!M81</f>
        <v>Northern</v>
      </c>
      <c r="L81" t="str">
        <f>On_Off!P81</f>
        <v>Planning</v>
      </c>
      <c r="M81" s="97">
        <f t="shared" si="1"/>
        <v>5000000</v>
      </c>
      <c r="N81" s="96">
        <f>IF(O81&lt;&gt;"",((O81/VLOOKUP(P81,Codes!$A$118:$B$122,2,FALSE))/1000000), "")</f>
        <v>5</v>
      </c>
      <c r="O81">
        <f>On_Off!Q81</f>
        <v>5000000</v>
      </c>
      <c r="P81" t="str">
        <f>On_Off!R81</f>
        <v>FJD</v>
      </c>
    </row>
    <row r="82" spans="1:16">
      <c r="A82" t="str">
        <f>On_Off!A82</f>
        <v>B26</v>
      </c>
      <c r="B82" t="str">
        <f>On_Off!B82</f>
        <v>ON</v>
      </c>
      <c r="C82" t="str">
        <f>On_Off!C82</f>
        <v>B26</v>
      </c>
      <c r="D82" t="str">
        <f>On_Off!D82</f>
        <v>Buildings</v>
      </c>
      <c r="E82" t="str">
        <f>On_Off!E82</f>
        <v>Upgrade</v>
      </c>
      <c r="F82" t="str">
        <f>On_Off!G82</f>
        <v>MHMS</v>
      </c>
      <c r="G82" t="str">
        <f>On_Off!H82</f>
        <v>MHMS</v>
      </c>
      <c r="H82" t="str">
        <f>On_Off!I82</f>
        <v>AMU</v>
      </c>
      <c r="I82">
        <f>On_Off!J82</f>
        <v>0</v>
      </c>
      <c r="J82" t="str">
        <f>On_Off!K82</f>
        <v>Decommissioning of existing and construction of new Dreketi Health Center</v>
      </c>
      <c r="K82" t="str">
        <f>On_Off!M82</f>
        <v>Northern</v>
      </c>
      <c r="L82" t="str">
        <f>On_Off!P82</f>
        <v>Planning</v>
      </c>
      <c r="M82" s="97">
        <f t="shared" si="1"/>
        <v>18000000</v>
      </c>
      <c r="N82" s="96">
        <f>IF(O82&lt;&gt;"",((O82/VLOOKUP(P82,Codes!$A$118:$B$122,2,FALSE))/1000000), "")</f>
        <v>18</v>
      </c>
      <c r="O82">
        <f>On_Off!Q82</f>
        <v>18000000</v>
      </c>
      <c r="P82" t="str">
        <f>On_Off!R82</f>
        <v>FJD</v>
      </c>
    </row>
    <row r="83" spans="1:16">
      <c r="A83" t="str">
        <f>On_Off!A83</f>
        <v>B27</v>
      </c>
      <c r="B83" t="str">
        <f>On_Off!B83</f>
        <v>ON</v>
      </c>
      <c r="C83" t="str">
        <f>On_Off!C83</f>
        <v>6D</v>
      </c>
      <c r="D83" t="str">
        <f>On_Off!D83</f>
        <v>Buildings</v>
      </c>
      <c r="E83" t="str">
        <f>On_Off!E83</f>
        <v>Upgrade</v>
      </c>
      <c r="F83" t="str">
        <f>On_Off!G83</f>
        <v>MHMS</v>
      </c>
      <c r="G83" t="str">
        <f>On_Off!H83</f>
        <v>MHMS</v>
      </c>
      <c r="H83" t="str">
        <f>On_Off!I83</f>
        <v>AMU</v>
      </c>
      <c r="I83">
        <f>On_Off!J83</f>
        <v>0</v>
      </c>
      <c r="J83" t="str">
        <f>On_Off!K83</f>
        <v>Construction of Qamea Health Center</v>
      </c>
      <c r="K83" t="str">
        <f>On_Off!M83</f>
        <v>Northern</v>
      </c>
      <c r="L83" t="str">
        <f>On_Off!P83</f>
        <v>Planning</v>
      </c>
      <c r="M83" s="97">
        <f t="shared" si="1"/>
        <v>10000000</v>
      </c>
      <c r="N83" s="96">
        <f>IF(O83&lt;&gt;"",((O83/VLOOKUP(P83,Codes!$A$118:$B$122,2,FALSE))/1000000), "")</f>
        <v>10</v>
      </c>
      <c r="O83">
        <f>On_Off!Q83</f>
        <v>10000000</v>
      </c>
      <c r="P83" t="str">
        <f>On_Off!R83</f>
        <v>FJD</v>
      </c>
    </row>
    <row r="84" spans="1:16">
      <c r="A84" t="str">
        <f>On_Off!A84</f>
        <v>B28</v>
      </c>
      <c r="B84" t="str">
        <f>On_Off!B84</f>
        <v>ON</v>
      </c>
      <c r="C84" t="str">
        <f>On_Off!C84</f>
        <v>6D</v>
      </c>
      <c r="D84" t="str">
        <f>On_Off!D84</f>
        <v>Buildings</v>
      </c>
      <c r="E84" t="str">
        <f>On_Off!E84</f>
        <v>Upgrade</v>
      </c>
      <c r="F84" t="str">
        <f>On_Off!G84</f>
        <v>MHMS</v>
      </c>
      <c r="G84" t="str">
        <f>On_Off!H84</f>
        <v>MHMS</v>
      </c>
      <c r="H84" t="str">
        <f>On_Off!I84</f>
        <v>AMU</v>
      </c>
      <c r="I84">
        <f>On_Off!J84</f>
        <v>0</v>
      </c>
      <c r="J84" t="str">
        <f>On_Off!K84</f>
        <v>Relocation of Kubulau Health Centre</v>
      </c>
      <c r="K84" t="str">
        <f>On_Off!M84</f>
        <v>Northern</v>
      </c>
      <c r="L84" t="str">
        <f>On_Off!P84</f>
        <v>Planning</v>
      </c>
      <c r="M84" s="97">
        <f t="shared" si="1"/>
        <v>2000000</v>
      </c>
      <c r="N84" s="96">
        <f>IF(O84&lt;&gt;"",((O84/VLOOKUP(P84,Codes!$A$118:$B$122,2,FALSE))/1000000), "")</f>
        <v>2</v>
      </c>
      <c r="O84">
        <f>On_Off!Q84</f>
        <v>2000000</v>
      </c>
      <c r="P84" t="str">
        <f>On_Off!R84</f>
        <v>FJD</v>
      </c>
    </row>
    <row r="85" spans="1:16">
      <c r="A85" t="str">
        <f>On_Off!A85</f>
        <v>B29</v>
      </c>
      <c r="B85" t="str">
        <f>On_Off!B85</f>
        <v>ON</v>
      </c>
      <c r="C85" t="str">
        <f>On_Off!C85</f>
        <v>B29</v>
      </c>
      <c r="D85" t="str">
        <f>On_Off!D85</f>
        <v>Buildings</v>
      </c>
      <c r="E85" t="str">
        <f>On_Off!E85</f>
        <v>Upgrade</v>
      </c>
      <c r="F85" t="str">
        <f>On_Off!G85</f>
        <v>MHMS</v>
      </c>
      <c r="G85" t="str">
        <f>On_Off!H85</f>
        <v>MHMS</v>
      </c>
      <c r="H85" t="str">
        <f>On_Off!I85</f>
        <v>AMU</v>
      </c>
      <c r="I85">
        <f>On_Off!J85</f>
        <v>0</v>
      </c>
      <c r="J85" t="str">
        <f>On_Off!K85</f>
        <v>Construction Maisonette Units - Nabouwalu Hospital</v>
      </c>
      <c r="K85" t="str">
        <f>On_Off!M85</f>
        <v>Northern</v>
      </c>
      <c r="L85" t="str">
        <f>On_Off!P85</f>
        <v>Planning</v>
      </c>
      <c r="M85" s="97">
        <f t="shared" si="1"/>
        <v>1200000</v>
      </c>
      <c r="N85" s="96">
        <f>IF(O85&lt;&gt;"",((O85/VLOOKUP(P85,Codes!$A$118:$B$122,2,FALSE))/1000000), "")</f>
        <v>1.2</v>
      </c>
      <c r="O85">
        <f>On_Off!Q85</f>
        <v>1200000</v>
      </c>
      <c r="P85" t="str">
        <f>On_Off!R85</f>
        <v>FJD</v>
      </c>
    </row>
    <row r="86" spans="1:16">
      <c r="A86" t="str">
        <f>On_Off!A86</f>
        <v>B30</v>
      </c>
      <c r="B86" t="str">
        <f>On_Off!B86</f>
        <v>ON</v>
      </c>
      <c r="C86" t="str">
        <f>On_Off!C86</f>
        <v>6A</v>
      </c>
      <c r="D86" t="str">
        <f>On_Off!D86</f>
        <v>Buildings</v>
      </c>
      <c r="E86" t="str">
        <f>On_Off!E86</f>
        <v>Upgrade</v>
      </c>
      <c r="F86" t="str">
        <f>On_Off!G86</f>
        <v>MHMS</v>
      </c>
      <c r="G86" t="str">
        <f>On_Off!H86</f>
        <v>MHMS</v>
      </c>
      <c r="H86" t="str">
        <f>On_Off!I86</f>
        <v>AMU</v>
      </c>
      <c r="I86" t="str">
        <f>On_Off!J86</f>
        <v>Upgrading of Nursing Stations to Health Centers</v>
      </c>
      <c r="J86" t="str">
        <f>On_Off!K86</f>
        <v>Upgrading of Nursing Stations (Eastern Division &amp; Western) to Health Centers</v>
      </c>
      <c r="K86" t="str">
        <f>On_Off!M86</f>
        <v>National</v>
      </c>
      <c r="L86" t="str">
        <f>On_Off!P86</f>
        <v>Planning</v>
      </c>
      <c r="M86" s="97">
        <f t="shared" si="1"/>
        <v>8000000</v>
      </c>
      <c r="N86" s="96">
        <f>IF(O86&lt;&gt;"",((O86/VLOOKUP(P86,Codes!$A$118:$B$122,2,FALSE))/1000000), "")</f>
        <v>8</v>
      </c>
      <c r="O86">
        <f>On_Off!Q86</f>
        <v>8000000</v>
      </c>
      <c r="P86" t="str">
        <f>On_Off!R86</f>
        <v>FJD</v>
      </c>
    </row>
    <row r="87" spans="1:16">
      <c r="A87" t="str">
        <f>On_Off!A87</f>
        <v>B31</v>
      </c>
      <c r="B87" t="str">
        <f>On_Off!B87</f>
        <v>ON</v>
      </c>
      <c r="C87" t="str">
        <f>On_Off!C87</f>
        <v>6D</v>
      </c>
      <c r="D87" t="str">
        <f>On_Off!D87</f>
        <v>Buildings</v>
      </c>
      <c r="E87" t="str">
        <f>On_Off!E87</f>
        <v>Upgrade</v>
      </c>
      <c r="F87" t="str">
        <f>On_Off!G87</f>
        <v>MHMS</v>
      </c>
      <c r="G87" t="str">
        <f>On_Off!H87</f>
        <v>MHMS</v>
      </c>
      <c r="H87" t="str">
        <f>On_Off!I87</f>
        <v>AMU</v>
      </c>
      <c r="I87" t="str">
        <f>On_Off!J87</f>
        <v>Sub-divisional Hosital Refurbishment</v>
      </c>
      <c r="J87" t="str">
        <f>On_Off!K87</f>
        <v>Refurbishment of Sigatoka Sub-Divisional Hospital - OT &amp; Wards</v>
      </c>
      <c r="K87" t="str">
        <f>On_Off!M87</f>
        <v>Western</v>
      </c>
      <c r="L87" t="str">
        <f>On_Off!P87</f>
        <v>Planning</v>
      </c>
      <c r="M87" s="97">
        <f t="shared" si="1"/>
        <v>5000000</v>
      </c>
      <c r="N87" s="96">
        <f>IF(O87&lt;&gt;"",((O87/VLOOKUP(P87,Codes!$A$118:$B$122,2,FALSE))/1000000), "")</f>
        <v>5</v>
      </c>
      <c r="O87">
        <f>On_Off!Q87</f>
        <v>5000000</v>
      </c>
      <c r="P87" t="str">
        <f>On_Off!R87</f>
        <v>FJD</v>
      </c>
    </row>
    <row r="88" spans="1:16">
      <c r="A88" t="str">
        <f>On_Off!A88</f>
        <v>B32</v>
      </c>
      <c r="B88" t="str">
        <f>On_Off!B88</f>
        <v>ON</v>
      </c>
      <c r="C88" t="str">
        <f>On_Off!C88</f>
        <v>6D</v>
      </c>
      <c r="D88" t="str">
        <f>On_Off!D88</f>
        <v>Buildings</v>
      </c>
      <c r="E88" t="str">
        <f>On_Off!E88</f>
        <v>Upgrade</v>
      </c>
      <c r="F88" t="str">
        <f>On_Off!G88</f>
        <v>MHMS</v>
      </c>
      <c r="G88" t="str">
        <f>On_Off!H88</f>
        <v>MHMS</v>
      </c>
      <c r="H88" t="str">
        <f>On_Off!I88</f>
        <v>AMU</v>
      </c>
      <c r="I88" t="str">
        <f>On_Off!J88</f>
        <v>Sub-divisional Hosital Refurbishment</v>
      </c>
      <c r="J88" t="str">
        <f>On_Off!K88</f>
        <v>Refurbishment of Nadi Sub-Divisional Hospital (phase 2)</v>
      </c>
      <c r="K88" t="str">
        <f>On_Off!M88</f>
        <v>Western</v>
      </c>
      <c r="L88" t="str">
        <f>On_Off!P88</f>
        <v>Planning</v>
      </c>
      <c r="M88" s="97">
        <f t="shared" si="1"/>
        <v>5000000</v>
      </c>
      <c r="N88" s="96">
        <f>IF(O88&lt;&gt;"",((O88/VLOOKUP(P88,Codes!$A$118:$B$122,2,FALSE))/1000000), "")</f>
        <v>5</v>
      </c>
      <c r="O88">
        <f>On_Off!Q88</f>
        <v>5000000</v>
      </c>
      <c r="P88" t="str">
        <f>On_Off!R88</f>
        <v>FJD</v>
      </c>
    </row>
    <row r="89" spans="1:16">
      <c r="A89" t="str">
        <f>On_Off!A89</f>
        <v>B33</v>
      </c>
      <c r="B89" t="str">
        <f>On_Off!B89</f>
        <v>ON</v>
      </c>
      <c r="C89" t="str">
        <f>On_Off!C89</f>
        <v>B33</v>
      </c>
      <c r="D89" t="str">
        <f>On_Off!D89</f>
        <v>Buildings</v>
      </c>
      <c r="E89" t="str">
        <f>On_Off!E89</f>
        <v>Upgrade</v>
      </c>
      <c r="F89" t="str">
        <f>On_Off!G89</f>
        <v>MHMS</v>
      </c>
      <c r="G89" t="str">
        <f>On_Off!H89</f>
        <v>MHMS</v>
      </c>
      <c r="H89" t="str">
        <f>On_Off!I89</f>
        <v>AMU</v>
      </c>
      <c r="I89">
        <f>On_Off!J89</f>
        <v>0</v>
      </c>
      <c r="J89" t="str">
        <f>On_Off!K89</f>
        <v>Construction of New Health Center - Nadi Sub-Division</v>
      </c>
      <c r="K89" t="str">
        <f>On_Off!M89</f>
        <v>Western</v>
      </c>
      <c r="L89" t="str">
        <f>On_Off!P89</f>
        <v>Planning</v>
      </c>
      <c r="M89" s="97">
        <f t="shared" si="1"/>
        <v>10000000</v>
      </c>
      <c r="N89" s="96">
        <f>IF(O89&lt;&gt;"",((O89/VLOOKUP(P89,Codes!$A$118:$B$122,2,FALSE))/1000000), "")</f>
        <v>10</v>
      </c>
      <c r="O89">
        <f>On_Off!Q89</f>
        <v>10000000</v>
      </c>
      <c r="P89" t="str">
        <f>On_Off!R89</f>
        <v>FJD</v>
      </c>
    </row>
    <row r="90" spans="1:16">
      <c r="A90" t="str">
        <f>On_Off!A90</f>
        <v>B34</v>
      </c>
      <c r="B90" t="str">
        <f>On_Off!B90</f>
        <v>ON</v>
      </c>
      <c r="C90" t="str">
        <f>On_Off!C90</f>
        <v>B34</v>
      </c>
      <c r="D90" t="str">
        <f>On_Off!D90</f>
        <v>Buildings</v>
      </c>
      <c r="E90" t="str">
        <f>On_Off!E90</f>
        <v>Upgrade</v>
      </c>
      <c r="F90" t="str">
        <f>On_Off!G90</f>
        <v>MHMS</v>
      </c>
      <c r="G90" t="str">
        <f>On_Off!H90</f>
        <v>MHMS</v>
      </c>
      <c r="H90" t="str">
        <f>On_Off!I90</f>
        <v>AMU</v>
      </c>
      <c r="I90">
        <f>On_Off!J90</f>
        <v>0</v>
      </c>
      <c r="J90" t="str">
        <f>On_Off!K90</f>
        <v>Conversion of Ba Mission Hospital to Rehabilitation Center</v>
      </c>
      <c r="K90" t="str">
        <f>On_Off!M90</f>
        <v>Western</v>
      </c>
      <c r="L90" t="str">
        <f>On_Off!P90</f>
        <v>Planning</v>
      </c>
      <c r="M90" s="97">
        <f t="shared" si="1"/>
        <v>5000000</v>
      </c>
      <c r="N90" s="96">
        <f>IF(O90&lt;&gt;"",((O90/VLOOKUP(P90,Codes!$A$118:$B$122,2,FALSE))/1000000), "")</f>
        <v>5</v>
      </c>
      <c r="O90">
        <f>On_Off!Q90</f>
        <v>5000000</v>
      </c>
      <c r="P90" t="str">
        <f>On_Off!R90</f>
        <v>FJD</v>
      </c>
    </row>
    <row r="91" spans="1:16">
      <c r="A91" t="str">
        <f>On_Off!A91</f>
        <v>B35</v>
      </c>
      <c r="B91" t="str">
        <f>On_Off!B91</f>
        <v>ON</v>
      </c>
      <c r="C91" t="str">
        <f>On_Off!C91</f>
        <v>6D</v>
      </c>
      <c r="D91" t="str">
        <f>On_Off!D91</f>
        <v>Buildings</v>
      </c>
      <c r="E91" t="str">
        <f>On_Off!E91</f>
        <v>Upgrade</v>
      </c>
      <c r="F91" t="str">
        <f>On_Off!G91</f>
        <v>MHMS</v>
      </c>
      <c r="G91" t="str">
        <f>On_Off!H91</f>
        <v>MHMS</v>
      </c>
      <c r="H91" t="str">
        <f>On_Off!I91</f>
        <v>AMU</v>
      </c>
      <c r="I91" t="str">
        <f>On_Off!J91</f>
        <v>Sub-divisional Hosital Refurbishment</v>
      </c>
      <c r="J91" t="str">
        <f>On_Off!K91</f>
        <v>Refurbishment of Tavua Sub-Divisional Hospital</v>
      </c>
      <c r="K91" t="str">
        <f>On_Off!M91</f>
        <v>Western</v>
      </c>
      <c r="L91" t="str">
        <f>On_Off!P91</f>
        <v>Planning</v>
      </c>
      <c r="M91" s="97">
        <f t="shared" si="1"/>
        <v>2000000</v>
      </c>
      <c r="N91" s="96">
        <f>IF(O91&lt;&gt;"",((O91/VLOOKUP(P91,Codes!$A$118:$B$122,2,FALSE))/1000000), "")</f>
        <v>2</v>
      </c>
      <c r="O91">
        <f>On_Off!Q91</f>
        <v>2000000</v>
      </c>
      <c r="P91" t="str">
        <f>On_Off!R91</f>
        <v>FJD</v>
      </c>
    </row>
    <row r="92" spans="1:16">
      <c r="A92" t="str">
        <f>On_Off!A92</f>
        <v>B36</v>
      </c>
      <c r="B92" t="str">
        <f>On_Off!B92</f>
        <v>ON</v>
      </c>
      <c r="C92" t="str">
        <f>On_Off!C92</f>
        <v>6D</v>
      </c>
      <c r="D92" t="str">
        <f>On_Off!D92</f>
        <v>Buildings</v>
      </c>
      <c r="E92" t="str">
        <f>On_Off!E92</f>
        <v>Upgrade</v>
      </c>
      <c r="F92" t="str">
        <f>On_Off!G92</f>
        <v>MHMS</v>
      </c>
      <c r="G92" t="str">
        <f>On_Off!H92</f>
        <v>MHMS</v>
      </c>
      <c r="H92" t="str">
        <f>On_Off!I92</f>
        <v>AMU</v>
      </c>
      <c r="I92" t="str">
        <f>On_Off!J92</f>
        <v>Sub-divisional Hosital Refurbishment</v>
      </c>
      <c r="J92" t="str">
        <f>On_Off!K92</f>
        <v>Refurbishment of Rakiraki Sub-Divisional Hospital</v>
      </c>
      <c r="K92" t="str">
        <f>On_Off!M92</f>
        <v>Western</v>
      </c>
      <c r="L92" t="str">
        <f>On_Off!P92</f>
        <v>Planning</v>
      </c>
      <c r="M92" s="97">
        <f t="shared" si="1"/>
        <v>3000000</v>
      </c>
      <c r="N92" s="96">
        <f>IF(O92&lt;&gt;"",((O92/VLOOKUP(P92,Codes!$A$118:$B$122,2,FALSE))/1000000), "")</f>
        <v>3</v>
      </c>
      <c r="O92">
        <f>On_Off!Q92</f>
        <v>3000000</v>
      </c>
      <c r="P92" t="str">
        <f>On_Off!R92</f>
        <v>FJD</v>
      </c>
    </row>
    <row r="93" spans="1:16">
      <c r="A93" t="str">
        <f>On_Off!A93</f>
        <v>B37</v>
      </c>
      <c r="B93" t="str">
        <f>On_Off!B93</f>
        <v>ON</v>
      </c>
      <c r="C93" t="str">
        <f>On_Off!C93</f>
        <v>6D</v>
      </c>
      <c r="D93" t="str">
        <f>On_Off!D93</f>
        <v>Buildings</v>
      </c>
      <c r="E93" t="str">
        <f>On_Off!E93</f>
        <v>Upgrade</v>
      </c>
      <c r="F93" t="str">
        <f>On_Off!G93</f>
        <v>MHMS</v>
      </c>
      <c r="G93" t="str">
        <f>On_Off!H93</f>
        <v>MHMS</v>
      </c>
      <c r="H93" t="str">
        <f>On_Off!I93</f>
        <v>AMU</v>
      </c>
      <c r="I93" t="str">
        <f>On_Off!J93</f>
        <v>Sub-divisional Hosital Refurbishment</v>
      </c>
      <c r="J93" t="str">
        <f>On_Off!K93</f>
        <v>Refurbishment of Korovou Sub-Divisional Hospital</v>
      </c>
      <c r="K93" t="str">
        <f>On_Off!M93</f>
        <v>Central</v>
      </c>
      <c r="L93" t="str">
        <f>On_Off!P93</f>
        <v>Planning</v>
      </c>
      <c r="M93" s="97">
        <f t="shared" si="1"/>
        <v>3000000</v>
      </c>
      <c r="N93" s="96">
        <f>IF(O93&lt;&gt;"",((O93/VLOOKUP(P93,Codes!$A$118:$B$122,2,FALSE))/1000000), "")</f>
        <v>3</v>
      </c>
      <c r="O93">
        <f>On_Off!Q93</f>
        <v>3000000</v>
      </c>
      <c r="P93" t="str">
        <f>On_Off!R93</f>
        <v>FJD</v>
      </c>
    </row>
    <row r="94" spans="1:16">
      <c r="A94" t="str">
        <f>On_Off!A94</f>
        <v>B38</v>
      </c>
      <c r="B94" t="str">
        <f>On_Off!B94</f>
        <v>ON</v>
      </c>
      <c r="C94" t="str">
        <f>On_Off!C94</f>
        <v>6D</v>
      </c>
      <c r="D94" t="str">
        <f>On_Off!D94</f>
        <v>Buildings</v>
      </c>
      <c r="E94" t="str">
        <f>On_Off!E94</f>
        <v>Upgrade</v>
      </c>
      <c r="F94" t="str">
        <f>On_Off!G94</f>
        <v>MHMS</v>
      </c>
      <c r="G94" t="str">
        <f>On_Off!H94</f>
        <v>MHMS</v>
      </c>
      <c r="H94" t="str">
        <f>On_Off!I94</f>
        <v>AMU</v>
      </c>
      <c r="I94" t="str">
        <f>On_Off!J94</f>
        <v>Sub-divisional Hosital Refurbishment</v>
      </c>
      <c r="J94" t="str">
        <f>On_Off!K94</f>
        <v>Refurbishment of Wainibokasi Sub-Divisional Hospital</v>
      </c>
      <c r="K94" t="str">
        <f>On_Off!M94</f>
        <v>Central</v>
      </c>
      <c r="L94" t="str">
        <f>On_Off!P94</f>
        <v>Planning</v>
      </c>
      <c r="M94" s="97">
        <f t="shared" si="1"/>
        <v>4000000</v>
      </c>
      <c r="N94" s="96">
        <f>IF(O94&lt;&gt;"",((O94/VLOOKUP(P94,Codes!$A$118:$B$122,2,FALSE))/1000000), "")</f>
        <v>4</v>
      </c>
      <c r="O94">
        <f>On_Off!Q94</f>
        <v>4000000</v>
      </c>
      <c r="P94" t="str">
        <f>On_Off!R94</f>
        <v>FJD</v>
      </c>
    </row>
    <row r="95" spans="1:16">
      <c r="A95" t="str">
        <f>On_Off!A95</f>
        <v>B39</v>
      </c>
      <c r="B95" t="str">
        <f>On_Off!B95</f>
        <v>ON</v>
      </c>
      <c r="C95" t="str">
        <f>On_Off!C95</f>
        <v>6D</v>
      </c>
      <c r="D95" t="str">
        <f>On_Off!D95</f>
        <v>Buildings</v>
      </c>
      <c r="E95" t="str">
        <f>On_Off!E95</f>
        <v>Upgrade</v>
      </c>
      <c r="F95" t="str">
        <f>On_Off!G95</f>
        <v>MHMS</v>
      </c>
      <c r="G95" t="str">
        <f>On_Off!H95</f>
        <v>MHMS</v>
      </c>
      <c r="H95" t="str">
        <f>On_Off!I95</f>
        <v>AMU</v>
      </c>
      <c r="I95" t="str">
        <f>On_Off!J95</f>
        <v>Sub-divisional Hosital Refurbishment</v>
      </c>
      <c r="J95" t="str">
        <f>On_Off!K95</f>
        <v>Refurbishment of Nausori Health Center and Maternity Hospital</v>
      </c>
      <c r="K95" t="str">
        <f>On_Off!M95</f>
        <v>Central</v>
      </c>
      <c r="L95" t="str">
        <f>On_Off!P95</f>
        <v>Planning</v>
      </c>
      <c r="M95" s="97">
        <f t="shared" si="1"/>
        <v>10000000</v>
      </c>
      <c r="N95" s="96">
        <f>IF(O95&lt;&gt;"",((O95/VLOOKUP(P95,Codes!$A$118:$B$122,2,FALSE))/1000000), "")</f>
        <v>10</v>
      </c>
      <c r="O95">
        <f>On_Off!Q95</f>
        <v>10000000</v>
      </c>
      <c r="P95" t="str">
        <f>On_Off!R95</f>
        <v>FJD</v>
      </c>
    </row>
    <row r="96" spans="1:16">
      <c r="A96" t="str">
        <f>On_Off!A96</f>
        <v>B40</v>
      </c>
      <c r="B96" t="str">
        <f>On_Off!B96</f>
        <v>ON</v>
      </c>
      <c r="C96" t="str">
        <f>On_Off!C96</f>
        <v>6D</v>
      </c>
      <c r="D96" t="str">
        <f>On_Off!D96</f>
        <v>Buildings</v>
      </c>
      <c r="E96" t="str">
        <f>On_Off!E96</f>
        <v>Upgrade</v>
      </c>
      <c r="F96" t="str">
        <f>On_Off!G96</f>
        <v>MHMS</v>
      </c>
      <c r="G96" t="str">
        <f>On_Off!H96</f>
        <v>MHMS</v>
      </c>
      <c r="H96" t="str">
        <f>On_Off!I96</f>
        <v>AMU</v>
      </c>
      <c r="I96" t="str">
        <f>On_Off!J96</f>
        <v>Sub-divisional Hosital Refurbishment</v>
      </c>
      <c r="J96" t="str">
        <f>On_Off!K96</f>
        <v>Refurbishment of Vunidawa Sub-Divisional Hospital</v>
      </c>
      <c r="K96" t="str">
        <f>On_Off!M96</f>
        <v>Central</v>
      </c>
      <c r="L96" t="str">
        <f>On_Off!P96</f>
        <v>Planning</v>
      </c>
      <c r="M96" s="97">
        <f t="shared" si="1"/>
        <v>3000000</v>
      </c>
      <c r="N96" s="96">
        <f>IF(O96&lt;&gt;"",((O96/VLOOKUP(P96,Codes!$A$118:$B$122,2,FALSE))/1000000), "")</f>
        <v>3</v>
      </c>
      <c r="O96">
        <f>On_Off!Q96</f>
        <v>3000000</v>
      </c>
      <c r="P96" t="str">
        <f>On_Off!R96</f>
        <v>FJD</v>
      </c>
    </row>
    <row r="97" spans="1:16">
      <c r="A97" t="str">
        <f>On_Off!A97</f>
        <v>B41</v>
      </c>
      <c r="B97" t="str">
        <f>On_Off!B97</f>
        <v>ON</v>
      </c>
      <c r="C97" t="str">
        <f>On_Off!C97</f>
        <v>6D</v>
      </c>
      <c r="D97" t="str">
        <f>On_Off!D97</f>
        <v>Buildings</v>
      </c>
      <c r="E97" t="str">
        <f>On_Off!E97</f>
        <v>Upgrade</v>
      </c>
      <c r="F97" t="str">
        <f>On_Off!G97</f>
        <v>MHMS</v>
      </c>
      <c r="G97" t="str">
        <f>On_Off!H97</f>
        <v>MHMS</v>
      </c>
      <c r="H97" t="str">
        <f>On_Off!I97</f>
        <v>AMU</v>
      </c>
      <c r="I97" t="str">
        <f>On_Off!J97</f>
        <v>Sub-divisional Hosital Refurbishment</v>
      </c>
      <c r="J97" t="str">
        <f>On_Off!K97</f>
        <v>Refurbishment of Navua Sub-Divisional Hospital</v>
      </c>
      <c r="K97" t="str">
        <f>On_Off!M97</f>
        <v>Central</v>
      </c>
      <c r="L97" t="str">
        <f>On_Off!P97</f>
        <v>Planning</v>
      </c>
      <c r="M97" s="97">
        <f t="shared" si="1"/>
        <v>8000000</v>
      </c>
      <c r="N97" s="96">
        <f>IF(O97&lt;&gt;"",((O97/VLOOKUP(P97,Codes!$A$118:$B$122,2,FALSE))/1000000), "")</f>
        <v>8</v>
      </c>
      <c r="O97">
        <f>On_Off!Q97</f>
        <v>8000000</v>
      </c>
      <c r="P97" t="str">
        <f>On_Off!R97</f>
        <v>FJD</v>
      </c>
    </row>
    <row r="98" spans="1:16">
      <c r="A98" t="str">
        <f>On_Off!A98</f>
        <v>B42</v>
      </c>
      <c r="B98" t="str">
        <f>On_Off!B98</f>
        <v>ON</v>
      </c>
      <c r="C98" t="str">
        <f>On_Off!C98</f>
        <v>6D</v>
      </c>
      <c r="D98" t="str">
        <f>On_Off!D98</f>
        <v>Buildings</v>
      </c>
      <c r="E98" t="str">
        <f>On_Off!E98</f>
        <v>Upgrade</v>
      </c>
      <c r="F98" t="str">
        <f>On_Off!G98</f>
        <v>MHMS</v>
      </c>
      <c r="G98" t="str">
        <f>On_Off!H98</f>
        <v>MHMS</v>
      </c>
      <c r="H98" t="str">
        <f>On_Off!I98</f>
        <v>AMU</v>
      </c>
      <c r="I98" t="str">
        <f>On_Off!J98</f>
        <v>Sub-divisional Hosital Refurbishment</v>
      </c>
      <c r="J98" t="str">
        <f>On_Off!K98</f>
        <v>Refurbishment of Valelevu Health Center</v>
      </c>
      <c r="K98" t="str">
        <f>On_Off!M98</f>
        <v>Central</v>
      </c>
      <c r="L98" t="str">
        <f>On_Off!P98</f>
        <v>Planning</v>
      </c>
      <c r="M98" s="97">
        <f t="shared" si="1"/>
        <v>500000</v>
      </c>
      <c r="N98" s="96">
        <f>IF(O98&lt;&gt;"",((O98/VLOOKUP(P98,Codes!$A$118:$B$122,2,FALSE))/1000000), "")</f>
        <v>0.5</v>
      </c>
      <c r="O98">
        <f>On_Off!Q98</f>
        <v>500000</v>
      </c>
      <c r="P98" t="str">
        <f>On_Off!R98</f>
        <v>FJD</v>
      </c>
    </row>
    <row r="99" spans="1:16">
      <c r="A99" t="str">
        <f>On_Off!A99</f>
        <v>B43</v>
      </c>
      <c r="B99" t="str">
        <f>On_Off!B99</f>
        <v>ON</v>
      </c>
      <c r="C99" t="str">
        <f>On_Off!C99</f>
        <v>B43</v>
      </c>
      <c r="D99" t="str">
        <f>On_Off!D99</f>
        <v>Buildings</v>
      </c>
      <c r="E99" t="str">
        <f>On_Off!E99</f>
        <v>Upgrade</v>
      </c>
      <c r="F99" t="str">
        <f>On_Off!G99</f>
        <v>MHMS</v>
      </c>
      <c r="G99" t="str">
        <f>On_Off!H99</f>
        <v>MHMS</v>
      </c>
      <c r="H99" t="str">
        <f>On_Off!I99</f>
        <v>AMU</v>
      </c>
      <c r="I99">
        <f>On_Off!J99</f>
        <v>0</v>
      </c>
      <c r="J99" t="str">
        <f>On_Off!K99</f>
        <v>Construction of New Hospital or Health Center in Nasinu</v>
      </c>
      <c r="K99" t="str">
        <f>On_Off!M99</f>
        <v>Central</v>
      </c>
      <c r="L99" t="str">
        <f>On_Off!P99</f>
        <v>Planning</v>
      </c>
      <c r="M99" s="97">
        <f t="shared" si="1"/>
        <v>30000000</v>
      </c>
      <c r="N99" s="96">
        <f>IF(O99&lt;&gt;"",((O99/VLOOKUP(P99,Codes!$A$118:$B$122,2,FALSE))/1000000), "")</f>
        <v>30</v>
      </c>
      <c r="O99">
        <f>On_Off!Q99</f>
        <v>30000000</v>
      </c>
      <c r="P99" t="str">
        <f>On_Off!R99</f>
        <v>FJD</v>
      </c>
    </row>
    <row r="100" spans="1:16">
      <c r="A100" t="str">
        <f>On_Off!A100</f>
        <v>B44</v>
      </c>
      <c r="B100" t="str">
        <f>On_Off!B100</f>
        <v>ON</v>
      </c>
      <c r="C100" t="str">
        <f>On_Off!C100</f>
        <v>6D</v>
      </c>
      <c r="D100" t="str">
        <f>On_Off!D100</f>
        <v>Buildings</v>
      </c>
      <c r="E100" t="str">
        <f>On_Off!E100</f>
        <v>Upgrade</v>
      </c>
      <c r="F100" t="str">
        <f>On_Off!G100</f>
        <v>MHMS</v>
      </c>
      <c r="G100" t="str">
        <f>On_Off!H100</f>
        <v>MHMS</v>
      </c>
      <c r="H100" t="str">
        <f>On_Off!I100</f>
        <v>AMU</v>
      </c>
      <c r="I100" t="str">
        <f>On_Off!J100</f>
        <v>Nursing Stations and Health Centre M&amp;R</v>
      </c>
      <c r="J100">
        <f>On_Off!K100</f>
        <v>0</v>
      </c>
      <c r="K100" t="str">
        <f>On_Off!M100</f>
        <v>National</v>
      </c>
      <c r="L100" t="str">
        <f>On_Off!P100</f>
        <v>Planning</v>
      </c>
      <c r="M100" s="97">
        <f t="shared" si="1"/>
        <v>50000000</v>
      </c>
      <c r="N100" s="96">
        <f>IF(O100&lt;&gt;"",((O100/VLOOKUP(P100,Codes!$A$118:$B$122,2,FALSE))/1000000), "")</f>
        <v>50</v>
      </c>
      <c r="O100">
        <f>On_Off!Q100</f>
        <v>50000000</v>
      </c>
      <c r="P100" t="str">
        <f>On_Off!R100</f>
        <v>FJD</v>
      </c>
    </row>
    <row r="101" spans="1:16">
      <c r="A101" t="str">
        <f>On_Off!A101</f>
        <v>B45</v>
      </c>
      <c r="B101" t="str">
        <f>On_Off!B101</f>
        <v>ON</v>
      </c>
      <c r="C101" t="str">
        <f>On_Off!C101</f>
        <v>6D</v>
      </c>
      <c r="D101" t="str">
        <f>On_Off!D101</f>
        <v>Buildings</v>
      </c>
      <c r="E101" t="str">
        <f>On_Off!E101</f>
        <v>Upgrade</v>
      </c>
      <c r="F101" t="str">
        <f>On_Off!G101</f>
        <v>MHMS</v>
      </c>
      <c r="G101" t="str">
        <f>On_Off!H101</f>
        <v>MHMS</v>
      </c>
      <c r="H101" t="str">
        <f>On_Off!I101</f>
        <v>AMU</v>
      </c>
      <c r="I101" t="str">
        <f>On_Off!J101</f>
        <v>Nursing Stations and Health Centre M&amp;R</v>
      </c>
      <c r="J101" t="str">
        <f>On_Off!K101</f>
        <v>Upgrading of Nursing Stations (Eastern Division) to Health Centers</v>
      </c>
      <c r="K101" t="str">
        <f>On_Off!M101</f>
        <v>Eastern</v>
      </c>
      <c r="L101" t="str">
        <f>On_Off!P101</f>
        <v>Planning</v>
      </c>
      <c r="M101" s="97">
        <f t="shared" si="1"/>
        <v>5000000</v>
      </c>
      <c r="N101" s="96">
        <f>IF(O101&lt;&gt;"",((O101/VLOOKUP(P101,Codes!$A$118:$B$122,2,FALSE))/1000000), "")</f>
        <v>5</v>
      </c>
      <c r="O101">
        <f>On_Off!Q101</f>
        <v>5000000</v>
      </c>
      <c r="P101" t="str">
        <f>On_Off!R101</f>
        <v>FJD</v>
      </c>
    </row>
    <row r="102" spans="1:16">
      <c r="A102" t="str">
        <f>On_Off!A102</f>
        <v>B46</v>
      </c>
      <c r="B102" t="str">
        <f>On_Off!B102</f>
        <v>ON</v>
      </c>
      <c r="C102" t="str">
        <f>On_Off!C102</f>
        <v>6D</v>
      </c>
      <c r="D102" t="str">
        <f>On_Off!D102</f>
        <v>Buildings</v>
      </c>
      <c r="E102" t="str">
        <f>On_Off!E102</f>
        <v>Upgrade</v>
      </c>
      <c r="F102" t="str">
        <f>On_Off!G102</f>
        <v>MHMS</v>
      </c>
      <c r="G102" t="str">
        <f>On_Off!H102</f>
        <v>MHMS</v>
      </c>
      <c r="H102" t="str">
        <f>On_Off!I102</f>
        <v>AMU</v>
      </c>
      <c r="I102" t="str">
        <f>On_Off!J102</f>
        <v>Nursing Stations and Health Centre M&amp;R</v>
      </c>
      <c r="J102" t="str">
        <f>On_Off!K102</f>
        <v>Upgrading of Nursing Stations (Western Division) to Health Centers</v>
      </c>
      <c r="K102" t="str">
        <f>On_Off!M102</f>
        <v>Western</v>
      </c>
      <c r="L102" t="str">
        <f>On_Off!P102</f>
        <v>Planning</v>
      </c>
      <c r="M102" s="97">
        <f t="shared" si="1"/>
        <v>3000000</v>
      </c>
      <c r="N102" s="96">
        <f>IF(O102&lt;&gt;"",((O102/VLOOKUP(P102,Codes!$A$118:$B$122,2,FALSE))/1000000), "")</f>
        <v>3</v>
      </c>
      <c r="O102">
        <f>On_Off!Q102</f>
        <v>3000000</v>
      </c>
      <c r="P102" t="str">
        <f>On_Off!R102</f>
        <v>FJD</v>
      </c>
    </row>
    <row r="103" spans="1:16">
      <c r="A103" t="str">
        <f>On_Off!A103</f>
        <v>B47</v>
      </c>
      <c r="B103" t="str">
        <f>On_Off!B103</f>
        <v>ON</v>
      </c>
      <c r="C103" t="str">
        <f>On_Off!C103</f>
        <v>B47</v>
      </c>
      <c r="D103" t="str">
        <f>On_Off!D103</f>
        <v>Buildings</v>
      </c>
      <c r="E103" t="str">
        <f>On_Off!E103</f>
        <v>Upgrade</v>
      </c>
      <c r="F103" t="str">
        <f>On_Off!G103</f>
        <v>MHMS</v>
      </c>
      <c r="G103" t="str">
        <f>On_Off!H103</f>
        <v>MHMS</v>
      </c>
      <c r="H103" t="str">
        <f>On_Off!I103</f>
        <v>AMU</v>
      </c>
      <c r="I103" t="str">
        <f>On_Off!J103</f>
        <v>Solar Upgrading for Rural &amp; Maritime Health Facilties</v>
      </c>
      <c r="J103">
        <f>On_Off!K103</f>
        <v>0</v>
      </c>
      <c r="K103" t="str">
        <f>On_Off!M103</f>
        <v>Eastern</v>
      </c>
      <c r="L103" t="str">
        <f>On_Off!P103</f>
        <v>Planning</v>
      </c>
      <c r="M103" s="97">
        <f t="shared" si="1"/>
        <v>20000000</v>
      </c>
      <c r="N103" s="96">
        <f>IF(O103&lt;&gt;"",((O103/VLOOKUP(P103,Codes!$A$118:$B$122,2,FALSE))/1000000), "")</f>
        <v>20</v>
      </c>
      <c r="O103">
        <f>On_Off!Q103</f>
        <v>20000000</v>
      </c>
      <c r="P103" t="str">
        <f>On_Off!R103</f>
        <v>FJD</v>
      </c>
    </row>
    <row r="104" spans="1:16">
      <c r="A104" t="str">
        <f>On_Off!A104</f>
        <v>M11</v>
      </c>
      <c r="B104" t="str">
        <f>On_Off!B104</f>
        <v>ON</v>
      </c>
      <c r="C104">
        <f>On_Off!C104</f>
        <v>0</v>
      </c>
      <c r="D104" t="str">
        <f>On_Off!D104</f>
        <v>Marine</v>
      </c>
      <c r="E104" t="str">
        <f>On_Off!E104</f>
        <v>Upgrade</v>
      </c>
      <c r="F104" t="str">
        <f>On_Off!G104</f>
        <v>MPW</v>
      </c>
      <c r="G104" t="str">
        <f>On_Off!H104</f>
        <v>MPW</v>
      </c>
      <c r="H104" t="str">
        <f>On_Off!I104</f>
        <v>GSS</v>
      </c>
      <c r="I104" t="str">
        <f>On_Off!J104</f>
        <v>Government Wharf Upgrade (Suva)</v>
      </c>
      <c r="J104" t="str">
        <f>On_Off!K104</f>
        <v>Phase 1 Government Wharf Upgrade (Suva)</v>
      </c>
      <c r="K104" t="str">
        <f>On_Off!M104</f>
        <v>Central</v>
      </c>
      <c r="L104" t="str">
        <f>On_Off!P104</f>
        <v>Ongoing</v>
      </c>
      <c r="M104" s="97">
        <f t="shared" si="1"/>
        <v>2500000</v>
      </c>
      <c r="N104" s="96">
        <f>IF(O104&lt;&gt;"",((O104/VLOOKUP(P104,Codes!$A$118:$B$122,2,FALSE))/1000000), "")</f>
        <v>2.5</v>
      </c>
      <c r="O104">
        <f>On_Off!Q104</f>
        <v>2500000</v>
      </c>
      <c r="P104" t="str">
        <f>On_Off!R104</f>
        <v>FJD</v>
      </c>
    </row>
    <row r="105" spans="1:16">
      <c r="A105" t="str">
        <f>On_Off!A105</f>
        <v>M12</v>
      </c>
      <c r="B105" t="str">
        <f>On_Off!B105</f>
        <v>ON</v>
      </c>
      <c r="C105" t="str">
        <f>On_Off!C105</f>
        <v>M12</v>
      </c>
      <c r="D105" t="str">
        <f>On_Off!D105</f>
        <v>Marine</v>
      </c>
      <c r="E105" t="str">
        <f>On_Off!E105</f>
        <v>Upgrade</v>
      </c>
      <c r="F105" t="str">
        <f>On_Off!G105</f>
        <v>MPW</v>
      </c>
      <c r="G105" t="str">
        <f>On_Off!H105</f>
        <v>MPW</v>
      </c>
      <c r="H105" t="str">
        <f>On_Off!I105</f>
        <v>GSS</v>
      </c>
      <c r="I105" t="str">
        <f>On_Off!J105</f>
        <v>Government Wharf Upgrade (Suva)</v>
      </c>
      <c r="J105" t="str">
        <f>On_Off!K105</f>
        <v>Phase 2 Government Wharf Upgrade (Suva)</v>
      </c>
      <c r="K105">
        <f>On_Off!M105</f>
        <v>0</v>
      </c>
      <c r="L105" t="str">
        <f>On_Off!P105</f>
        <v>Budgeting</v>
      </c>
      <c r="M105" s="97">
        <f t="shared" si="1"/>
        <v>5262707</v>
      </c>
      <c r="N105" s="96">
        <f>IF(O105&lt;&gt;"",((O105/VLOOKUP(P105,Codes!$A$118:$B$122,2,FALSE))/1000000), "")</f>
        <v>5.2627069999999998</v>
      </c>
      <c r="O105">
        <f>On_Off!Q105</f>
        <v>5262707</v>
      </c>
      <c r="P105" t="str">
        <f>On_Off!R105</f>
        <v>FJD</v>
      </c>
    </row>
    <row r="106" spans="1:16">
      <c r="A106" t="str">
        <f>On_Off!A106</f>
        <v>U11</v>
      </c>
      <c r="B106" t="str">
        <f>On_Off!B106</f>
        <v>ON</v>
      </c>
      <c r="C106" t="str">
        <f>On_Off!C106</f>
        <v>U11</v>
      </c>
      <c r="D106" t="str">
        <f>On_Off!D106</f>
        <v>Urban</v>
      </c>
      <c r="E106" t="str">
        <f>On_Off!E106</f>
        <v>New</v>
      </c>
      <c r="F106" t="str">
        <f>On_Off!G106</f>
        <v>MLGH</v>
      </c>
      <c r="G106" t="str">
        <f>On_Off!H106</f>
        <v>MLG</v>
      </c>
      <c r="H106" t="str">
        <f>On_Off!I106</f>
        <v>Town and Planning</v>
      </c>
      <c r="I106" t="str">
        <f>On_Off!J106</f>
        <v>New Town Development</v>
      </c>
      <c r="J106">
        <f>On_Off!K106</f>
        <v>0</v>
      </c>
      <c r="K106" t="str">
        <f>On_Off!M106</f>
        <v>National</v>
      </c>
      <c r="L106" t="str">
        <f>On_Off!P106</f>
        <v>Ongoing</v>
      </c>
      <c r="M106" s="97">
        <f t="shared" si="1"/>
        <v>3000000</v>
      </c>
      <c r="N106" s="96">
        <f>IF(O106&lt;&gt;"",((O106/VLOOKUP(P106,Codes!$A$118:$B$122,2,FALSE))/1000000), "")</f>
        <v>3</v>
      </c>
      <c r="O106">
        <f>On_Off!Q106</f>
        <v>3000000</v>
      </c>
      <c r="P106" t="str">
        <f>On_Off!R106</f>
        <v>FJD</v>
      </c>
    </row>
    <row r="107" spans="1:16">
      <c r="A107" t="str">
        <f>On_Off!A107</f>
        <v>U12</v>
      </c>
      <c r="B107" t="str">
        <f>On_Off!B107</f>
        <v>ON</v>
      </c>
      <c r="C107" t="str">
        <f>On_Off!C107</f>
        <v>U11</v>
      </c>
      <c r="D107" t="str">
        <f>On_Off!D107</f>
        <v>Urban</v>
      </c>
      <c r="E107" t="str">
        <f>On_Off!E107</f>
        <v>New</v>
      </c>
      <c r="F107" t="str">
        <f>On_Off!G107</f>
        <v>MLGH</v>
      </c>
      <c r="G107" t="str">
        <f>On_Off!H107</f>
        <v>MLG</v>
      </c>
      <c r="H107" t="str">
        <f>On_Off!I107</f>
        <v>Town and Planning</v>
      </c>
      <c r="I107" t="str">
        <f>On_Off!J107</f>
        <v>New Town Development</v>
      </c>
      <c r="J107" t="str">
        <f>On_Off!K107</f>
        <v>Nabouwalu Town Centre</v>
      </c>
      <c r="K107" t="str">
        <f>On_Off!M107</f>
        <v>Northern</v>
      </c>
      <c r="L107" t="str">
        <f>On_Off!P107</f>
        <v>Ongoing</v>
      </c>
      <c r="M107" s="97">
        <f t="shared" si="1"/>
        <v>9000000</v>
      </c>
      <c r="N107" s="96">
        <f>IF(O107&lt;&gt;"",((O107/VLOOKUP(P107,Codes!$A$118:$B$122,2,FALSE))/1000000), "")</f>
        <v>9</v>
      </c>
      <c r="O107">
        <f>On_Off!Q107</f>
        <v>9000000</v>
      </c>
      <c r="P107" t="str">
        <f>On_Off!R107</f>
        <v>FJD</v>
      </c>
    </row>
    <row r="108" spans="1:16">
      <c r="A108" t="str">
        <f>On_Off!A108</f>
        <v>U13</v>
      </c>
      <c r="B108" t="str">
        <f>On_Off!B108</f>
        <v>ON</v>
      </c>
      <c r="C108" t="str">
        <f>On_Off!C108</f>
        <v>U11</v>
      </c>
      <c r="D108" t="str">
        <f>On_Off!D108</f>
        <v>Urban</v>
      </c>
      <c r="E108" t="str">
        <f>On_Off!E108</f>
        <v>New</v>
      </c>
      <c r="F108" t="str">
        <f>On_Off!G108</f>
        <v>MLGH</v>
      </c>
      <c r="G108" t="str">
        <f>On_Off!H108</f>
        <v>MLG</v>
      </c>
      <c r="H108" t="str">
        <f>On_Off!I108</f>
        <v>Town and Planning</v>
      </c>
      <c r="I108" t="str">
        <f>On_Off!J108</f>
        <v>New Town Development</v>
      </c>
      <c r="J108" t="str">
        <f>On_Off!K108</f>
        <v>Nabouwalu Town Centre - Nabouwalu Passenger Terminal Services Building</v>
      </c>
      <c r="K108" t="str">
        <f>On_Off!M108</f>
        <v>Northern</v>
      </c>
      <c r="L108" t="str">
        <f>On_Off!P108</f>
        <v>Ongoing</v>
      </c>
      <c r="M108" s="97">
        <f t="shared" si="1"/>
        <v>2000000</v>
      </c>
      <c r="N108" s="96">
        <f>IF(O108&lt;&gt;"",((O108/VLOOKUP(P108,Codes!$A$118:$B$122,2,FALSE))/1000000), "")</f>
        <v>2</v>
      </c>
      <c r="O108">
        <f>On_Off!Q108</f>
        <v>2000000</v>
      </c>
      <c r="P108" t="str">
        <f>On_Off!R108</f>
        <v>FJD</v>
      </c>
    </row>
    <row r="109" spans="1:16">
      <c r="A109" t="str">
        <f>On_Off!A109</f>
        <v>U14</v>
      </c>
      <c r="B109" t="str">
        <f>On_Off!B109</f>
        <v>ON</v>
      </c>
      <c r="C109" t="str">
        <f>On_Off!C109</f>
        <v>U11</v>
      </c>
      <c r="D109" t="str">
        <f>On_Off!D109</f>
        <v>Urban</v>
      </c>
      <c r="E109" t="str">
        <f>On_Off!E109</f>
        <v>New</v>
      </c>
      <c r="F109" t="str">
        <f>On_Off!G109</f>
        <v>MLGH</v>
      </c>
      <c r="G109" t="str">
        <f>On_Off!H109</f>
        <v>MLG</v>
      </c>
      <c r="H109" t="str">
        <f>On_Off!I109</f>
        <v>Town and Planning</v>
      </c>
      <c r="I109" t="str">
        <f>On_Off!J109</f>
        <v>New Town Development</v>
      </c>
      <c r="J109" t="str">
        <f>On_Off!K109</f>
        <v>Keiyasi Town Centre</v>
      </c>
      <c r="K109" t="str">
        <f>On_Off!M109</f>
        <v>Western</v>
      </c>
      <c r="L109" t="str">
        <f>On_Off!P109</f>
        <v>Ongoing</v>
      </c>
      <c r="M109" s="97">
        <f t="shared" si="1"/>
        <v>10000000</v>
      </c>
      <c r="N109" s="96">
        <f>IF(O109&lt;&gt;"",((O109/VLOOKUP(P109,Codes!$A$118:$B$122,2,FALSE))/1000000), "")</f>
        <v>10</v>
      </c>
      <c r="O109">
        <f>On_Off!Q109</f>
        <v>10000000</v>
      </c>
      <c r="P109" t="str">
        <f>On_Off!R109</f>
        <v>FJD</v>
      </c>
    </row>
    <row r="110" spans="1:16">
      <c r="A110" t="str">
        <f>On_Off!A110</f>
        <v>U15</v>
      </c>
      <c r="B110" t="str">
        <f>On_Off!B110</f>
        <v>ON</v>
      </c>
      <c r="C110" t="str">
        <f>On_Off!C110</f>
        <v>U11</v>
      </c>
      <c r="D110" t="str">
        <f>On_Off!D110</f>
        <v>Urban</v>
      </c>
      <c r="E110" t="str">
        <f>On_Off!E110</f>
        <v>New</v>
      </c>
      <c r="F110" t="str">
        <f>On_Off!G110</f>
        <v>MLGH</v>
      </c>
      <c r="G110" t="str">
        <f>On_Off!H110</f>
        <v>MLG</v>
      </c>
      <c r="H110" t="str">
        <f>On_Off!I110</f>
        <v>Town and Planning</v>
      </c>
      <c r="I110" t="str">
        <f>On_Off!J110</f>
        <v>New Town Development</v>
      </c>
      <c r="J110" t="str">
        <f>On_Off!K110</f>
        <v>Korovou Town Centre</v>
      </c>
      <c r="K110" t="str">
        <f>On_Off!M110</f>
        <v>Eastern</v>
      </c>
      <c r="L110" t="str">
        <f>On_Off!P110</f>
        <v>Ongoing</v>
      </c>
      <c r="M110" s="97">
        <f t="shared" si="1"/>
        <v>10000000</v>
      </c>
      <c r="N110" s="96">
        <f>IF(O110&lt;&gt;"",((O110/VLOOKUP(P110,Codes!$A$118:$B$122,2,FALSE))/1000000), "")</f>
        <v>10</v>
      </c>
      <c r="O110">
        <f>On_Off!Q110</f>
        <v>10000000</v>
      </c>
      <c r="P110" t="str">
        <f>On_Off!R110</f>
        <v>FJD</v>
      </c>
    </row>
    <row r="111" spans="1:16">
      <c r="A111" t="str">
        <f>On_Off!A111</f>
        <v>U16</v>
      </c>
      <c r="B111" t="str">
        <f>On_Off!B111</f>
        <v>ON</v>
      </c>
      <c r="C111" t="str">
        <f>On_Off!C111</f>
        <v>U11</v>
      </c>
      <c r="D111" t="str">
        <f>On_Off!D111</f>
        <v>Urban</v>
      </c>
      <c r="E111" t="str">
        <f>On_Off!E111</f>
        <v>New</v>
      </c>
      <c r="F111" t="str">
        <f>On_Off!G111</f>
        <v>MLGH</v>
      </c>
      <c r="G111" t="str">
        <f>On_Off!H111</f>
        <v>MLG</v>
      </c>
      <c r="H111" t="str">
        <f>On_Off!I111</f>
        <v>Town and Planning</v>
      </c>
      <c r="I111" t="str">
        <f>On_Off!J111</f>
        <v>New Town Development</v>
      </c>
      <c r="J111" t="str">
        <f>On_Off!K111</f>
        <v>Seaqaqa Town Centre</v>
      </c>
      <c r="K111" t="str">
        <f>On_Off!M111</f>
        <v>Northern</v>
      </c>
      <c r="L111" t="str">
        <f>On_Off!P111</f>
        <v>Ongoing</v>
      </c>
      <c r="M111" s="97">
        <f t="shared" si="1"/>
        <v>3000000</v>
      </c>
      <c r="N111" s="96">
        <f>IF(O111&lt;&gt;"",((O111/VLOOKUP(P111,Codes!$A$118:$B$122,2,FALSE))/1000000), "")</f>
        <v>3</v>
      </c>
      <c r="O111">
        <f>On_Off!Q111</f>
        <v>3000000</v>
      </c>
      <c r="P111" t="str">
        <f>On_Off!R111</f>
        <v>FJD</v>
      </c>
    </row>
    <row r="112" spans="1:16">
      <c r="A112" t="str">
        <f>On_Off!A112</f>
        <v>U17</v>
      </c>
      <c r="B112" t="str">
        <f>On_Off!B112</f>
        <v>ON</v>
      </c>
      <c r="C112">
        <f>On_Off!C112</f>
        <v>0</v>
      </c>
      <c r="D112" t="str">
        <f>On_Off!D112</f>
        <v>Urban</v>
      </c>
      <c r="E112" t="str">
        <f>On_Off!E112</f>
        <v>Study</v>
      </c>
      <c r="F112" t="str">
        <f>On_Off!G112</f>
        <v>MLGH</v>
      </c>
      <c r="G112" t="str">
        <f>On_Off!H112</f>
        <v>MLG</v>
      </c>
      <c r="H112" t="str">
        <f>On_Off!I112</f>
        <v>Town and Planning</v>
      </c>
      <c r="I112" t="str">
        <f>On_Off!J112</f>
        <v>New Town Development</v>
      </c>
      <c r="J112" t="str">
        <f>On_Off!K112</f>
        <v>Master Planning for Urban Centers</v>
      </c>
      <c r="K112" t="str">
        <f>On_Off!M112</f>
        <v>National</v>
      </c>
      <c r="L112" t="str">
        <f>On_Off!P112</f>
        <v>Ongoing</v>
      </c>
      <c r="M112" s="97">
        <f t="shared" si="1"/>
        <v>1190387</v>
      </c>
      <c r="N112" s="96">
        <f>IF(O112&lt;&gt;"",((O112/VLOOKUP(P112,Codes!$A$118:$B$122,2,FALSE))/1000000), "")</f>
        <v>1.1903870000000001</v>
      </c>
      <c r="O112">
        <f>On_Off!Q112</f>
        <v>1190387</v>
      </c>
      <c r="P112" t="str">
        <f>On_Off!R112</f>
        <v>FJD</v>
      </c>
    </row>
    <row r="113" spans="1:16">
      <c r="A113" t="str">
        <f>On_Off!A113</f>
        <v>B52</v>
      </c>
      <c r="B113" t="str">
        <f>On_Off!B113</f>
        <v>ON</v>
      </c>
      <c r="C113" t="str">
        <f>On_Off!C113</f>
        <v>B52</v>
      </c>
      <c r="D113" t="str">
        <f>On_Off!D113</f>
        <v>Buildings</v>
      </c>
      <c r="E113" t="str">
        <f>On_Off!E113</f>
        <v>Upgrade</v>
      </c>
      <c r="F113" t="str">
        <f>On_Off!G113</f>
        <v>MPW</v>
      </c>
      <c r="G113" t="str">
        <f>On_Off!H113</f>
        <v>MPW</v>
      </c>
      <c r="H113" t="str">
        <f>On_Off!I113</f>
        <v>LTA</v>
      </c>
      <c r="I113" t="str">
        <f>On_Off!J113</f>
        <v>Suburban Shuttle Stations</v>
      </c>
      <c r="J113">
        <f>On_Off!K113</f>
        <v>0</v>
      </c>
      <c r="K113" t="str">
        <f>On_Off!M113</f>
        <v>National</v>
      </c>
      <c r="L113" t="str">
        <f>On_Off!P113</f>
        <v>Appraising</v>
      </c>
      <c r="M113" s="97">
        <f t="shared" si="1"/>
        <v>65000000</v>
      </c>
      <c r="N113" s="96">
        <f>IF(O113&lt;&gt;"",((O113/VLOOKUP(P113,Codes!$A$118:$B$122,2,FALSE))/1000000), "")</f>
        <v>65</v>
      </c>
      <c r="O113">
        <f>On_Off!Q113</f>
        <v>65000000</v>
      </c>
      <c r="P113" t="str">
        <f>On_Off!R113</f>
        <v>FJD</v>
      </c>
    </row>
    <row r="114" spans="1:16">
      <c r="A114" t="str">
        <f>On_Off!A114</f>
        <v>B53</v>
      </c>
      <c r="B114" t="str">
        <f>On_Off!B114</f>
        <v>ON</v>
      </c>
      <c r="C114">
        <f>On_Off!C114</f>
        <v>0</v>
      </c>
      <c r="D114" t="str">
        <f>On_Off!D114</f>
        <v>Buildings</v>
      </c>
      <c r="E114" t="str">
        <f>On_Off!E114</f>
        <v>Upgrade</v>
      </c>
      <c r="F114" t="str">
        <f>On_Off!G114</f>
        <v>MPW</v>
      </c>
      <c r="G114" t="str">
        <f>On_Off!H114</f>
        <v>MPW</v>
      </c>
      <c r="H114" t="str">
        <f>On_Off!I114</f>
        <v>LTA</v>
      </c>
      <c r="I114">
        <f>On_Off!J114</f>
        <v>0</v>
      </c>
      <c r="J114" t="str">
        <f>On_Off!K114</f>
        <v xml:space="preserve">Labasa Restoration Project </v>
      </c>
      <c r="K114" t="str">
        <f>On_Off!M114</f>
        <v>Northern</v>
      </c>
      <c r="L114" t="str">
        <f>On_Off!P114</f>
        <v>Ongoing</v>
      </c>
      <c r="M114" s="97">
        <f t="shared" si="1"/>
        <v>3800000</v>
      </c>
      <c r="N114" s="96">
        <f>IF(O114&lt;&gt;"",((O114/VLOOKUP(P114,Codes!$A$118:$B$122,2,FALSE))/1000000), "")</f>
        <v>3.8</v>
      </c>
      <c r="O114">
        <f>On_Off!Q114</f>
        <v>3800000</v>
      </c>
      <c r="P114" t="str">
        <f>On_Off!R114</f>
        <v>FJD</v>
      </c>
    </row>
    <row r="115" spans="1:16">
      <c r="A115" t="str">
        <f>On_Off!A115</f>
        <v>B54</v>
      </c>
      <c r="B115" t="str">
        <f>On_Off!B115</f>
        <v>ON</v>
      </c>
      <c r="C115">
        <f>On_Off!C115</f>
        <v>0</v>
      </c>
      <c r="D115" t="str">
        <f>On_Off!D115</f>
        <v>Buildings</v>
      </c>
      <c r="E115" t="str">
        <f>On_Off!E115</f>
        <v>Study</v>
      </c>
      <c r="F115" t="str">
        <f>On_Off!G115</f>
        <v>MPW</v>
      </c>
      <c r="G115" t="str">
        <f>On_Off!H115</f>
        <v>MPW</v>
      </c>
      <c r="H115" t="str">
        <f>On_Off!I115</f>
        <v>LTA</v>
      </c>
      <c r="I115">
        <f>On_Off!J115</f>
        <v>0</v>
      </c>
      <c r="J115" t="str">
        <f>On_Off!K115</f>
        <v>LTA Complex Valelevu</v>
      </c>
      <c r="K115" t="str">
        <f>On_Off!M115</f>
        <v>Central</v>
      </c>
      <c r="L115" t="str">
        <f>On_Off!P115</f>
        <v>Planning</v>
      </c>
      <c r="M115" s="97">
        <f t="shared" si="1"/>
        <v>1800000</v>
      </c>
      <c r="N115" s="96">
        <f>IF(O115&lt;&gt;"",((O115/VLOOKUP(P115,Codes!$A$118:$B$122,2,FALSE))/1000000), "")</f>
        <v>1.8</v>
      </c>
      <c r="O115">
        <f>On_Off!Q115</f>
        <v>1800000</v>
      </c>
      <c r="P115" t="str">
        <f>On_Off!R115</f>
        <v>FJD</v>
      </c>
    </row>
    <row r="116" spans="1:16">
      <c r="A116" t="str">
        <f>On_Off!A116</f>
        <v>B55</v>
      </c>
      <c r="B116" t="str">
        <f>On_Off!B116</f>
        <v>ON</v>
      </c>
      <c r="C116">
        <f>On_Off!C116</f>
        <v>0</v>
      </c>
      <c r="D116" t="str">
        <f>On_Off!D116</f>
        <v>Buildings</v>
      </c>
      <c r="E116" t="str">
        <f>On_Off!E116</f>
        <v>Study</v>
      </c>
      <c r="F116" t="str">
        <f>On_Off!G116</f>
        <v>MPW</v>
      </c>
      <c r="G116" t="str">
        <f>On_Off!H116</f>
        <v>MPW</v>
      </c>
      <c r="H116" t="str">
        <f>On_Off!I116</f>
        <v>LTA</v>
      </c>
      <c r="I116">
        <f>On_Off!J116</f>
        <v>0</v>
      </c>
      <c r="J116" t="str">
        <f>On_Off!K116</f>
        <v>LTA Complex Lautoka</v>
      </c>
      <c r="K116" t="str">
        <f>On_Off!M116</f>
        <v>Western</v>
      </c>
      <c r="L116" t="str">
        <f>On_Off!P116</f>
        <v>Planning</v>
      </c>
      <c r="M116" s="97">
        <f t="shared" si="1"/>
        <v>1100000</v>
      </c>
      <c r="N116" s="96">
        <f>IF(O116&lt;&gt;"",((O116/VLOOKUP(P116,Codes!$A$118:$B$122,2,FALSE))/1000000), "")</f>
        <v>1.1000000000000001</v>
      </c>
      <c r="O116">
        <f>On_Off!Q116</f>
        <v>1100000</v>
      </c>
      <c r="P116" t="str">
        <f>On_Off!R116</f>
        <v>FJD</v>
      </c>
    </row>
    <row r="117" spans="1:16">
      <c r="A117" t="str">
        <f>On_Off!A117</f>
        <v>B56</v>
      </c>
      <c r="B117" t="str">
        <f>On_Off!B117</f>
        <v>ON</v>
      </c>
      <c r="C117">
        <f>On_Off!C117</f>
        <v>0</v>
      </c>
      <c r="D117" t="str">
        <f>On_Off!D117</f>
        <v>Buildings</v>
      </c>
      <c r="E117" t="str">
        <f>On_Off!E117</f>
        <v>Upgrade</v>
      </c>
      <c r="F117" t="str">
        <f>On_Off!G117</f>
        <v>MPW</v>
      </c>
      <c r="G117" t="str">
        <f>On_Off!H117</f>
        <v>MPW</v>
      </c>
      <c r="H117" t="str">
        <f>On_Off!I117</f>
        <v>LTA</v>
      </c>
      <c r="I117">
        <f>On_Off!J117</f>
        <v>0</v>
      </c>
      <c r="J117" t="str">
        <f>On_Off!K117</f>
        <v xml:space="preserve">New LTA Nadi Express Office </v>
      </c>
      <c r="K117" t="str">
        <f>On_Off!M117</f>
        <v>Western</v>
      </c>
      <c r="L117" t="str">
        <f>On_Off!P117</f>
        <v>Planning</v>
      </c>
      <c r="M117" s="97">
        <f t="shared" si="1"/>
        <v>304000</v>
      </c>
      <c r="N117" s="96">
        <f>IF(O117&lt;&gt;"",((O117/VLOOKUP(P117,Codes!$A$118:$B$122,2,FALSE))/1000000), "")</f>
        <v>0.30399999999999999</v>
      </c>
      <c r="O117">
        <f>On_Off!Q117</f>
        <v>304000</v>
      </c>
      <c r="P117" t="str">
        <f>On_Off!R117</f>
        <v>FJD</v>
      </c>
    </row>
    <row r="118" spans="1:16">
      <c r="A118" t="str">
        <f>On_Off!A118</f>
        <v>B57</v>
      </c>
      <c r="B118" t="str">
        <f>On_Off!B118</f>
        <v>ON</v>
      </c>
      <c r="C118">
        <f>On_Off!C118</f>
        <v>0</v>
      </c>
      <c r="D118" t="str">
        <f>On_Off!D118</f>
        <v>Buildings</v>
      </c>
      <c r="E118" t="str">
        <f>On_Off!E118</f>
        <v>Upgrade</v>
      </c>
      <c r="F118" t="str">
        <f>On_Off!G118</f>
        <v>MPW</v>
      </c>
      <c r="G118" t="str">
        <f>On_Off!H118</f>
        <v>MPW</v>
      </c>
      <c r="H118" t="str">
        <f>On_Off!I118</f>
        <v>LTA</v>
      </c>
      <c r="I118">
        <f>On_Off!J118</f>
        <v>0</v>
      </c>
      <c r="J118" t="str">
        <f>On_Off!K118</f>
        <v>New LTA Nausori Full Fledge Office</v>
      </c>
      <c r="K118" t="str">
        <f>On_Off!M118</f>
        <v>Southern</v>
      </c>
      <c r="L118" t="str">
        <f>On_Off!P118</f>
        <v>Planning</v>
      </c>
      <c r="M118" s="97">
        <f t="shared" si="1"/>
        <v>1638000</v>
      </c>
      <c r="N118" s="96">
        <f>IF(O118&lt;&gt;"",((O118/VLOOKUP(P118,Codes!$A$118:$B$122,2,FALSE))/1000000), "")</f>
        <v>1.6379999999999999</v>
      </c>
      <c r="O118">
        <f>On_Off!Q118</f>
        <v>1638000</v>
      </c>
      <c r="P118" t="str">
        <f>On_Off!R118</f>
        <v>FJD</v>
      </c>
    </row>
    <row r="119" spans="1:16">
      <c r="A119" t="str">
        <f>On_Off!A119</f>
        <v>B58</v>
      </c>
      <c r="B119" t="str">
        <f>On_Off!B119</f>
        <v>ON</v>
      </c>
      <c r="C119">
        <f>On_Off!C119</f>
        <v>0</v>
      </c>
      <c r="D119" t="str">
        <f>On_Off!D119</f>
        <v>Buildings</v>
      </c>
      <c r="E119" t="str">
        <f>On_Off!E119</f>
        <v>Renew</v>
      </c>
      <c r="F119" t="str">
        <f>On_Off!G119</f>
        <v>MSI</v>
      </c>
      <c r="G119" t="str">
        <f>On_Off!H119</f>
        <v>MSI</v>
      </c>
      <c r="H119" t="str">
        <f>On_Off!I119</f>
        <v>SRIF</v>
      </c>
      <c r="I119" t="str">
        <f>On_Off!J119</f>
        <v>Buildings Maintenance and Fencing of SRIF Premises</v>
      </c>
      <c r="J119">
        <f>On_Off!K119</f>
        <v>0</v>
      </c>
      <c r="K119" t="str">
        <f>On_Off!M119</f>
        <v>National</v>
      </c>
      <c r="L119" t="str">
        <f>On_Off!P119</f>
        <v>Planning</v>
      </c>
      <c r="M119" s="97">
        <f t="shared" si="1"/>
        <v>972000</v>
      </c>
      <c r="N119" s="96">
        <f>IF(O119&lt;&gt;"",((O119/VLOOKUP(P119,Codes!$A$118:$B$122,2,FALSE))/1000000), "")</f>
        <v>0.97199999999999998</v>
      </c>
      <c r="O119">
        <f>On_Off!Q119</f>
        <v>972000</v>
      </c>
      <c r="P119" t="str">
        <f>On_Off!R119</f>
        <v>FJD</v>
      </c>
    </row>
    <row r="120" spans="1:16">
      <c r="A120" t="str">
        <f>On_Off!A120</f>
        <v>R11</v>
      </c>
      <c r="B120" t="str">
        <f>On_Off!B120</f>
        <v>ON</v>
      </c>
      <c r="C120">
        <f>On_Off!C120</f>
        <v>0</v>
      </c>
      <c r="D120" t="str">
        <f>On_Off!D120</f>
        <v>Road</v>
      </c>
      <c r="E120" t="str">
        <f>On_Off!E120</f>
        <v>Upgrade</v>
      </c>
      <c r="F120" t="str">
        <f>On_Off!G120</f>
        <v>MSI</v>
      </c>
      <c r="G120" t="str">
        <f>On_Off!H120</f>
        <v>MSI</v>
      </c>
      <c r="H120" t="str">
        <f>On_Off!I120</f>
        <v>SRIF</v>
      </c>
      <c r="I120" t="str">
        <f>On_Off!J120</f>
        <v>Infrastructure Upgrade of SRIF Premises</v>
      </c>
      <c r="J120">
        <f>On_Off!K120</f>
        <v>0</v>
      </c>
      <c r="K120" t="str">
        <f>On_Off!M120</f>
        <v>National</v>
      </c>
      <c r="L120" t="str">
        <f>On_Off!P120</f>
        <v>Planning</v>
      </c>
      <c r="M120" s="97">
        <f t="shared" si="1"/>
        <v>1000000</v>
      </c>
      <c r="N120" s="96">
        <f>IF(O120&lt;&gt;"",((O120/VLOOKUP(P120,Codes!$A$118:$B$122,2,FALSE))/1000000), "")</f>
        <v>1</v>
      </c>
      <c r="O120">
        <f>On_Off!Q120</f>
        <v>1000000</v>
      </c>
      <c r="P120" t="str">
        <f>On_Off!R120</f>
        <v>FJD</v>
      </c>
    </row>
    <row r="121" spans="1:16">
      <c r="A121" t="str">
        <f>On_Off!A121</f>
        <v>B59</v>
      </c>
      <c r="B121" t="str">
        <f>On_Off!B121</f>
        <v>ON</v>
      </c>
      <c r="C121">
        <f>On_Off!C121</f>
        <v>0</v>
      </c>
      <c r="D121" t="str">
        <f>On_Off!D121</f>
        <v>Buildings</v>
      </c>
      <c r="E121" t="str">
        <f>On_Off!E121</f>
        <v>Renew</v>
      </c>
      <c r="F121" t="str">
        <f>On_Off!G121</f>
        <v>MoE</v>
      </c>
      <c r="G121" t="str">
        <f>On_Off!H121</f>
        <v>MoE</v>
      </c>
      <c r="H121" t="str">
        <f>On_Off!I121</f>
        <v>AMU</v>
      </c>
      <c r="I121">
        <f>On_Off!J121</f>
        <v>0</v>
      </c>
      <c r="J121" t="str">
        <f>On_Off!K121</f>
        <v xml:space="preserve">Museum Refurbishment </v>
      </c>
      <c r="K121" t="str">
        <f>On_Off!M121</f>
        <v>Central</v>
      </c>
      <c r="L121" t="str">
        <f>On_Off!P121</f>
        <v>Ongoing</v>
      </c>
      <c r="M121" s="97">
        <f t="shared" si="1"/>
        <v>718000</v>
      </c>
      <c r="N121" s="96">
        <f>IF(O121&lt;&gt;"",((O121/VLOOKUP(P121,Codes!$A$118:$B$122,2,FALSE))/1000000), "")</f>
        <v>0.71799999999999997</v>
      </c>
      <c r="O121">
        <f>On_Off!Q121</f>
        <v>718000</v>
      </c>
      <c r="P121" t="str">
        <f>On_Off!R121</f>
        <v>FJD</v>
      </c>
    </row>
    <row r="122" spans="1:16">
      <c r="A122" t="str">
        <f>On_Off!A122</f>
        <v>B60</v>
      </c>
      <c r="B122" t="str">
        <f>On_Off!B122</f>
        <v>ON</v>
      </c>
      <c r="C122">
        <f>On_Off!C122</f>
        <v>0</v>
      </c>
      <c r="D122" t="str">
        <f>On_Off!D122</f>
        <v>Buildings</v>
      </c>
      <c r="E122" t="str">
        <f>On_Off!E122</f>
        <v>Renew</v>
      </c>
      <c r="F122" t="str">
        <f>On_Off!G122</f>
        <v>MIAC</v>
      </c>
      <c r="G122" t="str">
        <f>On_Off!H122</f>
        <v>DHA</v>
      </c>
      <c r="H122" t="str">
        <f>On_Off!I122</f>
        <v>DHA</v>
      </c>
      <c r="I122">
        <f>On_Off!J122</f>
        <v>0</v>
      </c>
      <c r="J122" t="str">
        <f>On_Off!K122</f>
        <v>World Heritage Sites Rehabilitation</v>
      </c>
      <c r="K122" t="str">
        <f>On_Off!M122</f>
        <v>Eastern</v>
      </c>
      <c r="L122" t="str">
        <f>On_Off!P122</f>
        <v>Ongoing</v>
      </c>
      <c r="M122" s="97">
        <f t="shared" si="1"/>
        <v>3000000</v>
      </c>
      <c r="N122" s="96">
        <f>IF(O122&lt;&gt;"",((O122/VLOOKUP(P122,Codes!$A$118:$B$122,2,FALSE))/1000000), "")</f>
        <v>3</v>
      </c>
      <c r="O122">
        <f>On_Off!Q122</f>
        <v>3000000</v>
      </c>
      <c r="P122" t="str">
        <f>On_Off!R122</f>
        <v>FJD</v>
      </c>
    </row>
    <row r="123" spans="1:16">
      <c r="A123" t="str">
        <f>On_Off!A123</f>
        <v>B61</v>
      </c>
      <c r="B123" t="str">
        <f>On_Off!B123</f>
        <v>ON</v>
      </c>
      <c r="C123">
        <f>On_Off!C123</f>
        <v>0</v>
      </c>
      <c r="D123" t="str">
        <f>On_Off!D123</f>
        <v>Buildings</v>
      </c>
      <c r="E123" t="str">
        <f>On_Off!E123</f>
        <v>Upgrade</v>
      </c>
      <c r="F123" t="str">
        <f>On_Off!G123</f>
        <v>MoE</v>
      </c>
      <c r="G123" t="str">
        <f>On_Off!H123</f>
        <v>MoE</v>
      </c>
      <c r="H123" t="str">
        <f>On_Off!I123</f>
        <v>AMU</v>
      </c>
      <c r="I123" t="str">
        <f>On_Off!J123</f>
        <v>School Rehabilitation Programme</v>
      </c>
      <c r="J123">
        <f>On_Off!K123</f>
        <v>0</v>
      </c>
      <c r="K123" t="str">
        <f>On_Off!M123</f>
        <v>National</v>
      </c>
      <c r="L123" t="str">
        <f>On_Off!P123</f>
        <v>Ongoing</v>
      </c>
      <c r="M123" s="97">
        <f t="shared" si="1"/>
        <v>12000000</v>
      </c>
      <c r="N123" s="96">
        <f>IF(O123&lt;&gt;"",((O123/VLOOKUP(P123,Codes!$A$118:$B$122,2,FALSE))/1000000), "")</f>
        <v>12</v>
      </c>
      <c r="O123">
        <f>On_Off!Q123</f>
        <v>12000000</v>
      </c>
      <c r="P123" t="str">
        <f>On_Off!R123</f>
        <v>FJD</v>
      </c>
    </row>
    <row r="124" spans="1:16">
      <c r="A124" t="str">
        <f>On_Off!A124</f>
        <v>B62</v>
      </c>
      <c r="B124" t="str">
        <f>On_Off!B124</f>
        <v>ON</v>
      </c>
      <c r="C124">
        <f>On_Off!C124</f>
        <v>0</v>
      </c>
      <c r="D124" t="str">
        <f>On_Off!D124</f>
        <v>Buildings</v>
      </c>
      <c r="E124" t="str">
        <f>On_Off!E124</f>
        <v>Upgrade</v>
      </c>
      <c r="F124" t="str">
        <f>On_Off!G124</f>
        <v>MoE</v>
      </c>
      <c r="G124" t="str">
        <f>On_Off!H124</f>
        <v>MoE</v>
      </c>
      <c r="H124" t="str">
        <f>On_Off!I124</f>
        <v>AMU</v>
      </c>
      <c r="I124" t="str">
        <f>On_Off!J124</f>
        <v>Renewal Programme for Government Schools</v>
      </c>
      <c r="J124">
        <f>On_Off!K124</f>
        <v>0</v>
      </c>
      <c r="K124" t="str">
        <f>On_Off!M124</f>
        <v>National</v>
      </c>
      <c r="L124" t="str">
        <f>On_Off!P124</f>
        <v>Ongoing</v>
      </c>
      <c r="M124" s="97">
        <f t="shared" si="1"/>
        <v>690000</v>
      </c>
      <c r="N124" s="96">
        <f>IF(O124&lt;&gt;"",((O124/VLOOKUP(P124,Codes!$A$118:$B$122,2,FALSE))/1000000), "")</f>
        <v>0.69</v>
      </c>
      <c r="O124">
        <f>On_Off!Q124</f>
        <v>690000</v>
      </c>
      <c r="P124" t="str">
        <f>On_Off!R124</f>
        <v>FJD</v>
      </c>
    </row>
    <row r="125" spans="1:16">
      <c r="A125" t="str">
        <f>On_Off!A125</f>
        <v>B63</v>
      </c>
      <c r="B125" t="str">
        <f>On_Off!B125</f>
        <v>ON</v>
      </c>
      <c r="C125">
        <f>On_Off!C125</f>
        <v>0</v>
      </c>
      <c r="D125" t="str">
        <f>On_Off!D125</f>
        <v>Buildings</v>
      </c>
      <c r="E125" t="str">
        <f>On_Off!E125</f>
        <v>Upgrade</v>
      </c>
      <c r="F125" t="str">
        <f>On_Off!G125</f>
        <v>MoE</v>
      </c>
      <c r="G125" t="str">
        <f>On_Off!H125</f>
        <v>MoE</v>
      </c>
      <c r="H125" t="str">
        <f>On_Off!I125</f>
        <v>MoE</v>
      </c>
      <c r="I125">
        <f>On_Off!J125</f>
        <v>0</v>
      </c>
      <c r="J125" t="str">
        <f>On_Off!K125</f>
        <v>Renewal Programme for Non-Government Schools</v>
      </c>
      <c r="K125" t="str">
        <f>On_Off!M125</f>
        <v>National</v>
      </c>
      <c r="L125" t="str">
        <f>On_Off!P125</f>
        <v>Ongoing</v>
      </c>
      <c r="M125" s="97">
        <f t="shared" si="1"/>
        <v>650000</v>
      </c>
      <c r="N125" s="96">
        <f>IF(O125&lt;&gt;"",((O125/VLOOKUP(P125,Codes!$A$118:$B$122,2,FALSE))/1000000), "")</f>
        <v>0.65</v>
      </c>
      <c r="O125">
        <f>On_Off!Q125</f>
        <v>650000</v>
      </c>
      <c r="P125" t="str">
        <f>On_Off!R125</f>
        <v>FJD</v>
      </c>
    </row>
    <row r="126" spans="1:16">
      <c r="A126" t="str">
        <f>On_Off!A126</f>
        <v>B64</v>
      </c>
      <c r="B126" t="str">
        <f>On_Off!B126</f>
        <v>ON</v>
      </c>
      <c r="C126">
        <f>On_Off!C126</f>
        <v>0</v>
      </c>
      <c r="D126" t="str">
        <f>On_Off!D126</f>
        <v>Buildings</v>
      </c>
      <c r="E126" t="str">
        <f>On_Off!E126</f>
        <v>Upgrade</v>
      </c>
      <c r="F126" t="str">
        <f>On_Off!G126</f>
        <v>MoE</v>
      </c>
      <c r="G126" t="str">
        <f>On_Off!H126</f>
        <v>MoE</v>
      </c>
      <c r="H126" t="str">
        <f>On_Off!I126</f>
        <v>MoE</v>
      </c>
      <c r="I126">
        <f>On_Off!J126</f>
        <v>0</v>
      </c>
      <c r="J126" t="str">
        <f>On_Off!K126</f>
        <v>Adopt a School Programme (Post TC Winston)</v>
      </c>
      <c r="K126" t="str">
        <f>On_Off!M126</f>
        <v>National</v>
      </c>
      <c r="L126" t="str">
        <f>On_Off!P126</f>
        <v>Ongoing</v>
      </c>
      <c r="M126" s="97">
        <f t="shared" si="1"/>
        <v>10500000</v>
      </c>
      <c r="N126" s="96">
        <f>IF(O126&lt;&gt;"",((O126/VLOOKUP(P126,Codes!$A$118:$B$122,2,FALSE))/1000000), "")</f>
        <v>10.5</v>
      </c>
      <c r="O126">
        <f>On_Off!Q126</f>
        <v>10500000</v>
      </c>
      <c r="P126" t="str">
        <f>On_Off!R126</f>
        <v>FJD</v>
      </c>
    </row>
    <row r="127" spans="1:16">
      <c r="A127" t="str">
        <f>On_Off!A127</f>
        <v>B65</v>
      </c>
      <c r="B127" t="str">
        <f>On_Off!B127</f>
        <v>ON</v>
      </c>
      <c r="C127">
        <f>On_Off!C127</f>
        <v>0</v>
      </c>
      <c r="D127" t="str">
        <f>On_Off!D127</f>
        <v>Buildings</v>
      </c>
      <c r="E127" t="str">
        <f>On_Off!E127</f>
        <v>Upgrade</v>
      </c>
      <c r="F127" t="str">
        <f>On_Off!G127</f>
        <v>MoE</v>
      </c>
      <c r="G127" t="str">
        <f>On_Off!H127</f>
        <v>MoE</v>
      </c>
      <c r="H127" t="str">
        <f>On_Off!I127</f>
        <v>MoE</v>
      </c>
      <c r="I127" t="str">
        <f>On_Off!J127</f>
        <v>Adopt a School Programme (Post TC Winston)</v>
      </c>
      <c r="J127" t="str">
        <f>On_Off!K127</f>
        <v>New Complex at QVS (Phase 2)</v>
      </c>
      <c r="K127" t="str">
        <f>On_Off!M127</f>
        <v>Eastern</v>
      </c>
      <c r="L127" t="str">
        <f>On_Off!P127</f>
        <v>Ongoing</v>
      </c>
      <c r="M127" s="97">
        <f t="shared" si="1"/>
        <v>2997874.31</v>
      </c>
      <c r="N127" s="96">
        <f>IF(O127&lt;&gt;"",((O127/VLOOKUP(P127,Codes!$A$118:$B$122,2,FALSE))/1000000), "")</f>
        <v>2.9978743100000003</v>
      </c>
      <c r="O127">
        <f>On_Off!Q127</f>
        <v>2997874.31</v>
      </c>
      <c r="P127" t="str">
        <f>On_Off!R127</f>
        <v>FJD</v>
      </c>
    </row>
    <row r="128" spans="1:16">
      <c r="A128" t="str">
        <f>On_Off!A128</f>
        <v>I11</v>
      </c>
      <c r="B128" t="str">
        <f>On_Off!B128</f>
        <v>ON</v>
      </c>
      <c r="C128">
        <f>On_Off!C128</f>
        <v>0</v>
      </c>
      <c r="D128" t="str">
        <f>On_Off!D128</f>
        <v>ICT</v>
      </c>
      <c r="E128" t="str">
        <f>On_Off!E128</f>
        <v>Upgrade</v>
      </c>
      <c r="F128" t="str">
        <f>On_Off!G128</f>
        <v>MoE</v>
      </c>
      <c r="G128" t="str">
        <f>On_Off!H128</f>
        <v>MoE</v>
      </c>
      <c r="H128" t="str">
        <f>On_Off!I128</f>
        <v xml:space="preserve">Elearning </v>
      </c>
      <c r="I128">
        <f>On_Off!J128</f>
        <v>0</v>
      </c>
      <c r="J128" t="str">
        <f>On_Off!K128</f>
        <v>Upgrade and Maintenance of ICT facilities in schools (Eastern)</v>
      </c>
      <c r="K128" t="str">
        <f>On_Off!M128</f>
        <v>Eastern</v>
      </c>
      <c r="L128" t="str">
        <f>On_Off!P128</f>
        <v>Planning</v>
      </c>
      <c r="M128" s="97">
        <f t="shared" si="1"/>
        <v>3000000</v>
      </c>
      <c r="N128" s="96">
        <f>IF(O128&lt;&gt;"",((O128/VLOOKUP(P128,Codes!$A$118:$B$122,2,FALSE))/1000000), "")</f>
        <v>3</v>
      </c>
      <c r="O128">
        <f>On_Off!Q128</f>
        <v>3000000</v>
      </c>
      <c r="P128" t="str">
        <f>On_Off!R128</f>
        <v>FJD</v>
      </c>
    </row>
    <row r="129" spans="1:16">
      <c r="A129" t="str">
        <f>On_Off!A129</f>
        <v>I12</v>
      </c>
      <c r="B129" t="str">
        <f>On_Off!B129</f>
        <v>ON</v>
      </c>
      <c r="C129" t="str">
        <f>On_Off!C129</f>
        <v>2W</v>
      </c>
      <c r="D129" t="str">
        <f>On_Off!D129</f>
        <v>ICT</v>
      </c>
      <c r="E129" t="str">
        <f>On_Off!E129</f>
        <v>Upgrade</v>
      </c>
      <c r="F129" t="str">
        <f>On_Off!G129</f>
        <v>MoE</v>
      </c>
      <c r="G129" t="str">
        <f>On_Off!H129</f>
        <v>MoE</v>
      </c>
      <c r="H129" t="str">
        <f>On_Off!I129</f>
        <v xml:space="preserve">Elearning </v>
      </c>
      <c r="I129" t="str">
        <f>On_Off!J129</f>
        <v>Upgrade and Maintenance of ICT in Schools</v>
      </c>
      <c r="J129" t="str">
        <f>On_Off!K129</f>
        <v>Upgrade and Maintenance of ICT facilities in schools(Western)</v>
      </c>
      <c r="K129" t="str">
        <f>On_Off!M129</f>
        <v>Western</v>
      </c>
      <c r="L129" t="str">
        <f>On_Off!P129</f>
        <v>Planning</v>
      </c>
      <c r="M129" s="97">
        <f t="shared" si="1"/>
        <v>5000000</v>
      </c>
      <c r="N129" s="96">
        <f>IF(O129&lt;&gt;"",((O129/VLOOKUP(P129,Codes!$A$118:$B$122,2,FALSE))/1000000), "")</f>
        <v>5</v>
      </c>
      <c r="O129">
        <f>On_Off!Q129</f>
        <v>5000000</v>
      </c>
      <c r="P129" t="str">
        <f>On_Off!R129</f>
        <v>FJD</v>
      </c>
    </row>
    <row r="130" spans="1:16">
      <c r="A130" t="str">
        <f>On_Off!A130</f>
        <v>I13</v>
      </c>
      <c r="B130" t="str">
        <f>On_Off!B130</f>
        <v>ON</v>
      </c>
      <c r="C130" t="str">
        <f>On_Off!C130</f>
        <v>2W</v>
      </c>
      <c r="D130" t="str">
        <f>On_Off!D130</f>
        <v>ICT</v>
      </c>
      <c r="E130" t="str">
        <f>On_Off!E130</f>
        <v>Upgrade</v>
      </c>
      <c r="F130" t="str">
        <f>On_Off!G130</f>
        <v>MoE</v>
      </c>
      <c r="G130" t="str">
        <f>On_Off!H130</f>
        <v>MoE</v>
      </c>
      <c r="H130" t="str">
        <f>On_Off!I130</f>
        <v xml:space="preserve">Elearning </v>
      </c>
      <c r="I130" t="str">
        <f>On_Off!J130</f>
        <v>Upgrade and Maintenance of ICT in Schools</v>
      </c>
      <c r="J130" t="str">
        <f>On_Off!K130</f>
        <v>Upgrade and Maintenance of ICT facilities in schools (Northern)</v>
      </c>
      <c r="K130" t="str">
        <f>On_Off!M130</f>
        <v>Northern</v>
      </c>
      <c r="L130" t="str">
        <f>On_Off!P130</f>
        <v>Planning</v>
      </c>
      <c r="M130" s="97">
        <f t="shared" si="1"/>
        <v>3500000</v>
      </c>
      <c r="N130" s="96">
        <f>IF(O130&lt;&gt;"",((O130/VLOOKUP(P130,Codes!$A$118:$B$122,2,FALSE))/1000000), "")</f>
        <v>3.5</v>
      </c>
      <c r="O130">
        <f>On_Off!Q130</f>
        <v>3500000</v>
      </c>
      <c r="P130" t="str">
        <f>On_Off!R130</f>
        <v>FJD</v>
      </c>
    </row>
    <row r="131" spans="1:16">
      <c r="A131" t="str">
        <f>On_Off!A131</f>
        <v>I14</v>
      </c>
      <c r="B131" t="str">
        <f>On_Off!B131</f>
        <v>ON</v>
      </c>
      <c r="C131" t="str">
        <f>On_Off!C131</f>
        <v>2W</v>
      </c>
      <c r="D131" t="str">
        <f>On_Off!D131</f>
        <v>ICT</v>
      </c>
      <c r="E131" t="str">
        <f>On_Off!E131</f>
        <v>Upgrade</v>
      </c>
      <c r="F131" t="str">
        <f>On_Off!G131</f>
        <v>MoE</v>
      </c>
      <c r="G131" t="str">
        <f>On_Off!H131</f>
        <v>MoE</v>
      </c>
      <c r="H131" t="str">
        <f>On_Off!I131</f>
        <v xml:space="preserve">Elearning </v>
      </c>
      <c r="I131" t="str">
        <f>On_Off!J131</f>
        <v>Upgrade and Maintenance of ICT in Schools</v>
      </c>
      <c r="J131" t="str">
        <f>On_Off!K131</f>
        <v>Upgrade and Maintenance of ICT facilities in schools (Central)</v>
      </c>
      <c r="K131" t="str">
        <f>On_Off!M131</f>
        <v>Central</v>
      </c>
      <c r="L131" t="str">
        <f>On_Off!P131</f>
        <v>Planning</v>
      </c>
      <c r="M131" s="97">
        <f t="shared" si="1"/>
        <v>7000000</v>
      </c>
      <c r="N131" s="96">
        <f>IF(O131&lt;&gt;"",((O131/VLOOKUP(P131,Codes!$A$118:$B$122,2,FALSE))/1000000), "")</f>
        <v>7</v>
      </c>
      <c r="O131">
        <f>On_Off!Q131</f>
        <v>7000000</v>
      </c>
      <c r="P131" t="str">
        <f>On_Off!R131</f>
        <v>FJD</v>
      </c>
    </row>
    <row r="132" spans="1:16">
      <c r="A132" t="str">
        <f>On_Off!A132</f>
        <v>W76</v>
      </c>
      <c r="B132" t="str">
        <f>On_Off!B132</f>
        <v>ON</v>
      </c>
      <c r="C132" t="str">
        <f>On_Off!C132</f>
        <v>3W</v>
      </c>
      <c r="D132" t="str">
        <f>On_Off!D132</f>
        <v>Water</v>
      </c>
      <c r="E132" t="str">
        <f>On_Off!E132</f>
        <v>Upgrade</v>
      </c>
      <c r="F132" t="str">
        <f>On_Off!G132</f>
        <v>MoE</v>
      </c>
      <c r="G132" t="str">
        <f>On_Off!H132</f>
        <v>MoE</v>
      </c>
      <c r="H132" t="str">
        <f>On_Off!I132</f>
        <v>AMU</v>
      </c>
      <c r="I132" t="str">
        <f>On_Off!J132</f>
        <v>Upgrade Water Facilities</v>
      </c>
      <c r="J132" t="str">
        <f>On_Off!K132</f>
        <v>Upgrade Water Facilities in Schools (Eastern)</v>
      </c>
      <c r="K132" t="str">
        <f>On_Off!M132</f>
        <v>Eastern</v>
      </c>
      <c r="L132" t="str">
        <f>On_Off!P132</f>
        <v>Planning</v>
      </c>
      <c r="M132" s="97">
        <f t="shared" ref="M132:M195" si="2">N132*1000000</f>
        <v>2000000</v>
      </c>
      <c r="N132" s="96">
        <f>IF(O132&lt;&gt;"",((O132/VLOOKUP(P132,Codes!$A$118:$B$122,2,FALSE))/1000000), "")</f>
        <v>2</v>
      </c>
      <c r="O132">
        <f>On_Off!Q132</f>
        <v>2000000</v>
      </c>
      <c r="P132" t="str">
        <f>On_Off!R132</f>
        <v>FJD</v>
      </c>
    </row>
    <row r="133" spans="1:16">
      <c r="A133" t="str">
        <f>On_Off!A133</f>
        <v>W77</v>
      </c>
      <c r="B133" t="str">
        <f>On_Off!B133</f>
        <v>ON</v>
      </c>
      <c r="C133" t="str">
        <f>On_Off!C133</f>
        <v>3W</v>
      </c>
      <c r="D133" t="str">
        <f>On_Off!D133</f>
        <v>Water</v>
      </c>
      <c r="E133" t="str">
        <f>On_Off!E133</f>
        <v>Upgrade</v>
      </c>
      <c r="F133" t="str">
        <f>On_Off!G133</f>
        <v>MoE</v>
      </c>
      <c r="G133" t="str">
        <f>On_Off!H133</f>
        <v>MoE</v>
      </c>
      <c r="H133" t="str">
        <f>On_Off!I133</f>
        <v>AMU</v>
      </c>
      <c r="I133" t="str">
        <f>On_Off!J133</f>
        <v>Upgrade Water Facilities</v>
      </c>
      <c r="J133" t="str">
        <f>On_Off!K133</f>
        <v>Upgrade Water Facilities in Schools (Western)</v>
      </c>
      <c r="K133" t="str">
        <f>On_Off!M133</f>
        <v>Western</v>
      </c>
      <c r="L133" t="str">
        <f>On_Off!P133</f>
        <v>Planning</v>
      </c>
      <c r="M133" s="97">
        <f t="shared" si="2"/>
        <v>1000000</v>
      </c>
      <c r="N133" s="96">
        <f>IF(O133&lt;&gt;"",((O133/VLOOKUP(P133,Codes!$A$118:$B$122,2,FALSE))/1000000), "")</f>
        <v>1</v>
      </c>
      <c r="O133">
        <f>On_Off!Q133</f>
        <v>1000000</v>
      </c>
      <c r="P133" t="str">
        <f>On_Off!R133</f>
        <v>FJD</v>
      </c>
    </row>
    <row r="134" spans="1:16">
      <c r="A134" t="str">
        <f>On_Off!A134</f>
        <v>W78</v>
      </c>
      <c r="B134" t="str">
        <f>On_Off!B134</f>
        <v>ON</v>
      </c>
      <c r="C134" t="str">
        <f>On_Off!C134</f>
        <v>3W</v>
      </c>
      <c r="D134" t="str">
        <f>On_Off!D134</f>
        <v>Water</v>
      </c>
      <c r="E134" t="str">
        <f>On_Off!E134</f>
        <v>Upgrade</v>
      </c>
      <c r="F134" t="str">
        <f>On_Off!G134</f>
        <v>MoE</v>
      </c>
      <c r="G134" t="str">
        <f>On_Off!H134</f>
        <v>MoE</v>
      </c>
      <c r="H134" t="str">
        <f>On_Off!I134</f>
        <v>AMU</v>
      </c>
      <c r="I134" t="str">
        <f>On_Off!J134</f>
        <v>Upgrade Water Facilities</v>
      </c>
      <c r="J134" t="str">
        <f>On_Off!K134</f>
        <v>Upgrade Water Facilities in Schools (Northen)</v>
      </c>
      <c r="K134" t="str">
        <f>On_Off!M134</f>
        <v>Northern</v>
      </c>
      <c r="L134" t="str">
        <f>On_Off!P134</f>
        <v>Planning</v>
      </c>
      <c r="M134" s="97">
        <f t="shared" si="2"/>
        <v>500000</v>
      </c>
      <c r="N134" s="96">
        <f>IF(O134&lt;&gt;"",((O134/VLOOKUP(P134,Codes!$A$118:$B$122,2,FALSE))/1000000), "")</f>
        <v>0.5</v>
      </c>
      <c r="O134">
        <f>On_Off!Q134</f>
        <v>500000</v>
      </c>
      <c r="P134" t="str">
        <f>On_Off!R134</f>
        <v>FJD</v>
      </c>
    </row>
    <row r="135" spans="1:16">
      <c r="A135" t="str">
        <f>On_Off!A135</f>
        <v>W79</v>
      </c>
      <c r="B135" t="str">
        <f>On_Off!B135</f>
        <v>ON</v>
      </c>
      <c r="C135" t="str">
        <f>On_Off!C135</f>
        <v>3W</v>
      </c>
      <c r="D135" t="str">
        <f>On_Off!D135</f>
        <v>Water</v>
      </c>
      <c r="E135" t="str">
        <f>On_Off!E135</f>
        <v>Upgrade</v>
      </c>
      <c r="F135" t="str">
        <f>On_Off!G135</f>
        <v>MoE</v>
      </c>
      <c r="G135" t="str">
        <f>On_Off!H135</f>
        <v>MoE</v>
      </c>
      <c r="H135" t="str">
        <f>On_Off!I135</f>
        <v>AMU</v>
      </c>
      <c r="I135" t="str">
        <f>On_Off!J135</f>
        <v>Upgrade Water Facilities</v>
      </c>
      <c r="J135" t="str">
        <f>On_Off!K135</f>
        <v>Upgrade Water Facilities in Schools (Central)</v>
      </c>
      <c r="K135" t="str">
        <f>On_Off!M135</f>
        <v>Central</v>
      </c>
      <c r="L135" t="str">
        <f>On_Off!P135</f>
        <v>Planning</v>
      </c>
      <c r="M135" s="97">
        <f t="shared" si="2"/>
        <v>300000</v>
      </c>
      <c r="N135" s="96">
        <f>IF(O135&lt;&gt;"",((O135/VLOOKUP(P135,Codes!$A$118:$B$122,2,FALSE))/1000000), "")</f>
        <v>0.3</v>
      </c>
      <c r="O135">
        <f>On_Off!Q135</f>
        <v>300000</v>
      </c>
      <c r="P135" t="str">
        <f>On_Off!R135</f>
        <v>FJD</v>
      </c>
    </row>
    <row r="136" spans="1:16">
      <c r="A136" t="str">
        <f>On_Off!A136</f>
        <v>M13</v>
      </c>
      <c r="B136" t="str">
        <f>On_Off!B136</f>
        <v>ON</v>
      </c>
      <c r="C136" t="str">
        <f>On_Off!C136</f>
        <v>1M</v>
      </c>
      <c r="D136" t="str">
        <f>On_Off!D136</f>
        <v>Marine</v>
      </c>
      <c r="E136" t="str">
        <f>On_Off!E136</f>
        <v>New</v>
      </c>
      <c r="F136" t="str">
        <f>On_Off!G136</f>
        <v>MoE</v>
      </c>
      <c r="G136" t="str">
        <f>On_Off!H136</f>
        <v>MoE</v>
      </c>
      <c r="H136" t="str">
        <f>On_Off!I136</f>
        <v>AMU</v>
      </c>
      <c r="I136" t="str">
        <f>On_Off!J136</f>
        <v>Supply of Boat &amp; Engine to Schools</v>
      </c>
      <c r="J136" t="str">
        <f>On_Off!K136</f>
        <v>Connectivity and Transportation of Maritime Schools (Eastern)</v>
      </c>
      <c r="K136" t="str">
        <f>On_Off!M136</f>
        <v>Eastern</v>
      </c>
      <c r="L136" t="str">
        <f>On_Off!P136</f>
        <v>Planning</v>
      </c>
      <c r="M136" s="97">
        <f t="shared" si="2"/>
        <v>2000000</v>
      </c>
      <c r="N136" s="96">
        <f>IF(O136&lt;&gt;"",((O136/VLOOKUP(P136,Codes!$A$118:$B$122,2,FALSE))/1000000), "")</f>
        <v>2</v>
      </c>
      <c r="O136">
        <f>On_Off!Q136</f>
        <v>2000000</v>
      </c>
      <c r="P136" t="str">
        <f>On_Off!R136</f>
        <v>FJD</v>
      </c>
    </row>
    <row r="137" spans="1:16">
      <c r="A137" t="str">
        <f>On_Off!A137</f>
        <v>M14</v>
      </c>
      <c r="B137" t="str">
        <f>On_Off!B137</f>
        <v>ON</v>
      </c>
      <c r="C137" t="str">
        <f>On_Off!C137</f>
        <v>1M</v>
      </c>
      <c r="D137" t="str">
        <f>On_Off!D137</f>
        <v>Marine</v>
      </c>
      <c r="E137" t="str">
        <f>On_Off!E137</f>
        <v>New</v>
      </c>
      <c r="F137" t="str">
        <f>On_Off!G137</f>
        <v>MoE</v>
      </c>
      <c r="G137" t="str">
        <f>On_Off!H137</f>
        <v>MoE</v>
      </c>
      <c r="H137" t="str">
        <f>On_Off!I137</f>
        <v>AMU</v>
      </c>
      <c r="I137" t="str">
        <f>On_Off!J137</f>
        <v>Supply of Boat &amp; Engine to Schools</v>
      </c>
      <c r="J137" t="str">
        <f>On_Off!K137</f>
        <v>Connectivity and Transportation of Maritime Schools (Western)</v>
      </c>
      <c r="K137" t="str">
        <f>On_Off!M137</f>
        <v>Western</v>
      </c>
      <c r="L137" t="str">
        <f>On_Off!P137</f>
        <v>Planning</v>
      </c>
      <c r="M137" s="97">
        <f t="shared" si="2"/>
        <v>1000000</v>
      </c>
      <c r="N137" s="96">
        <f>IF(O137&lt;&gt;"",((O137/VLOOKUP(P137,Codes!$A$118:$B$122,2,FALSE))/1000000), "")</f>
        <v>1</v>
      </c>
      <c r="O137">
        <f>On_Off!Q137</f>
        <v>1000000</v>
      </c>
      <c r="P137" t="str">
        <f>On_Off!R137</f>
        <v>FJD</v>
      </c>
    </row>
    <row r="138" spans="1:16">
      <c r="A138" t="str">
        <f>On_Off!A138</f>
        <v>M15</v>
      </c>
      <c r="B138" t="str">
        <f>On_Off!B138</f>
        <v>ON</v>
      </c>
      <c r="C138" t="str">
        <f>On_Off!C138</f>
        <v>1M</v>
      </c>
      <c r="D138" t="str">
        <f>On_Off!D138</f>
        <v>Marine</v>
      </c>
      <c r="E138" t="str">
        <f>On_Off!E138</f>
        <v>New</v>
      </c>
      <c r="F138" t="str">
        <f>On_Off!G138</f>
        <v>MoE</v>
      </c>
      <c r="G138" t="str">
        <f>On_Off!H138</f>
        <v>MoE</v>
      </c>
      <c r="H138" t="str">
        <f>On_Off!I138</f>
        <v>AMU</v>
      </c>
      <c r="I138" t="str">
        <f>On_Off!J138</f>
        <v>Supply of Boat &amp; Engine to Schools</v>
      </c>
      <c r="J138" t="str">
        <f>On_Off!K138</f>
        <v>Connectivity and Transportation of Maritime Schools (Northern)</v>
      </c>
      <c r="K138" t="str">
        <f>On_Off!M138</f>
        <v>Northern</v>
      </c>
      <c r="L138" t="str">
        <f>On_Off!P138</f>
        <v>Planning</v>
      </c>
      <c r="M138" s="97">
        <f t="shared" si="2"/>
        <v>1000000</v>
      </c>
      <c r="N138" s="96">
        <f>IF(O138&lt;&gt;"",((O138/VLOOKUP(P138,Codes!$A$118:$B$122,2,FALSE))/1000000), "")</f>
        <v>1</v>
      </c>
      <c r="O138">
        <f>On_Off!Q138</f>
        <v>1000000</v>
      </c>
      <c r="P138" t="str">
        <f>On_Off!R138</f>
        <v>FJD</v>
      </c>
    </row>
    <row r="139" spans="1:16">
      <c r="A139" t="str">
        <f>On_Off!A139</f>
        <v>M16</v>
      </c>
      <c r="B139" t="str">
        <f>On_Off!B139</f>
        <v>ON</v>
      </c>
      <c r="C139" t="str">
        <f>On_Off!C139</f>
        <v>1M</v>
      </c>
      <c r="D139" t="str">
        <f>On_Off!D139</f>
        <v>Marine</v>
      </c>
      <c r="E139" t="str">
        <f>On_Off!E139</f>
        <v>New</v>
      </c>
      <c r="F139" t="str">
        <f>On_Off!G139</f>
        <v>MoE</v>
      </c>
      <c r="G139" t="str">
        <f>On_Off!H139</f>
        <v>MoE</v>
      </c>
      <c r="H139" t="str">
        <f>On_Off!I139</f>
        <v>AMU</v>
      </c>
      <c r="I139" t="str">
        <f>On_Off!J139</f>
        <v>Supply of Boat &amp; Engine to Schools</v>
      </c>
      <c r="J139" t="str">
        <f>On_Off!K139</f>
        <v>Connectivity and Transportation of Maritime Schools (Central)</v>
      </c>
      <c r="K139" t="str">
        <f>On_Off!M139</f>
        <v>Central</v>
      </c>
      <c r="L139" t="str">
        <f>On_Off!P139</f>
        <v>Planning</v>
      </c>
      <c r="M139" s="97">
        <f t="shared" si="2"/>
        <v>300000</v>
      </c>
      <c r="N139" s="96">
        <f>IF(O139&lt;&gt;"",((O139/VLOOKUP(P139,Codes!$A$118:$B$122,2,FALSE))/1000000), "")</f>
        <v>0.3</v>
      </c>
      <c r="O139">
        <f>On_Off!Q139</f>
        <v>300000</v>
      </c>
      <c r="P139" t="str">
        <f>On_Off!R139</f>
        <v>FJD</v>
      </c>
    </row>
    <row r="140" spans="1:16">
      <c r="A140" t="str">
        <f>On_Off!A140</f>
        <v>B66</v>
      </c>
      <c r="B140" t="str">
        <f>On_Off!B140</f>
        <v>ON</v>
      </c>
      <c r="C140" t="str">
        <f>On_Off!C140</f>
        <v>1B</v>
      </c>
      <c r="D140" t="str">
        <f>On_Off!D140</f>
        <v>Buildings</v>
      </c>
      <c r="E140" t="str">
        <f>On_Off!E140</f>
        <v>Upgrade</v>
      </c>
      <c r="F140" t="str">
        <f>On_Off!G140</f>
        <v>MoE</v>
      </c>
      <c r="G140" t="str">
        <f>On_Off!H140</f>
        <v>MoE</v>
      </c>
      <c r="H140" t="str">
        <f>On_Off!I140</f>
        <v>AMU</v>
      </c>
      <c r="I140" t="str">
        <f>On_Off!J140</f>
        <v>Classroom and Ablution Renovations</v>
      </c>
      <c r="J140" t="str">
        <f>On_Off!K140</f>
        <v>Renovation of Ablution Blocks, Classrooms &amp; Staff Quarters (Eastern)</v>
      </c>
      <c r="K140" t="str">
        <f>On_Off!M140</f>
        <v>Eastern</v>
      </c>
      <c r="L140" t="str">
        <f>On_Off!P140</f>
        <v>Planning</v>
      </c>
      <c r="M140" s="97">
        <f t="shared" si="2"/>
        <v>20000000</v>
      </c>
      <c r="N140" s="96">
        <f>IF(O140&lt;&gt;"",((O140/VLOOKUP(P140,Codes!$A$118:$B$122,2,FALSE))/1000000), "")</f>
        <v>20</v>
      </c>
      <c r="O140">
        <f>On_Off!Q140</f>
        <v>20000000</v>
      </c>
      <c r="P140" t="str">
        <f>On_Off!R140</f>
        <v>FJD</v>
      </c>
    </row>
    <row r="141" spans="1:16">
      <c r="A141" t="str">
        <f>On_Off!A141</f>
        <v>B67</v>
      </c>
      <c r="B141" t="str">
        <f>On_Off!B141</f>
        <v>ON</v>
      </c>
      <c r="C141" t="str">
        <f>On_Off!C141</f>
        <v>1B</v>
      </c>
      <c r="D141" t="str">
        <f>On_Off!D141</f>
        <v>Buildings</v>
      </c>
      <c r="E141" t="str">
        <f>On_Off!E141</f>
        <v>Upgrade</v>
      </c>
      <c r="F141" t="str">
        <f>On_Off!G141</f>
        <v>MoE</v>
      </c>
      <c r="G141" t="str">
        <f>On_Off!H141</f>
        <v>MoE</v>
      </c>
      <c r="H141" t="str">
        <f>On_Off!I141</f>
        <v>AMU</v>
      </c>
      <c r="I141" t="str">
        <f>On_Off!J141</f>
        <v>Classroom and Ablution Renovations</v>
      </c>
      <c r="J141" t="str">
        <f>On_Off!K141</f>
        <v>Renovation of Ablution Blocks, Classrooms &amp; Staff Quarters (Western)</v>
      </c>
      <c r="K141" t="str">
        <f>On_Off!M141</f>
        <v>Western</v>
      </c>
      <c r="L141" t="str">
        <f>On_Off!P141</f>
        <v>Planning</v>
      </c>
      <c r="M141" s="97">
        <f t="shared" si="2"/>
        <v>15000000</v>
      </c>
      <c r="N141" s="96">
        <f>IF(O141&lt;&gt;"",((O141/VLOOKUP(P141,Codes!$A$118:$B$122,2,FALSE))/1000000), "")</f>
        <v>15</v>
      </c>
      <c r="O141">
        <f>On_Off!Q141</f>
        <v>15000000</v>
      </c>
      <c r="P141" t="str">
        <f>On_Off!R141</f>
        <v>FJD</v>
      </c>
    </row>
    <row r="142" spans="1:16">
      <c r="A142" t="str">
        <f>On_Off!A142</f>
        <v>B68</v>
      </c>
      <c r="B142" t="str">
        <f>On_Off!B142</f>
        <v>ON</v>
      </c>
      <c r="C142" t="str">
        <f>On_Off!C142</f>
        <v>1B</v>
      </c>
      <c r="D142" t="str">
        <f>On_Off!D142</f>
        <v>Buildings</v>
      </c>
      <c r="E142" t="str">
        <f>On_Off!E142</f>
        <v>Upgrade</v>
      </c>
      <c r="F142" t="str">
        <f>On_Off!G142</f>
        <v>MoE</v>
      </c>
      <c r="G142" t="str">
        <f>On_Off!H142</f>
        <v>MoE</v>
      </c>
      <c r="H142" t="str">
        <f>On_Off!I142</f>
        <v>AMU</v>
      </c>
      <c r="I142" t="str">
        <f>On_Off!J142</f>
        <v>Classroom and Ablution Renovations</v>
      </c>
      <c r="J142" t="str">
        <f>On_Off!K142</f>
        <v>Renovation of Ablution Blocks, Classrooms &amp; Staff Quarters (Northern)</v>
      </c>
      <c r="K142" t="str">
        <f>On_Off!M142</f>
        <v>Northern</v>
      </c>
      <c r="L142" t="str">
        <f>On_Off!P142</f>
        <v>Planning</v>
      </c>
      <c r="M142" s="97">
        <f t="shared" si="2"/>
        <v>20000000</v>
      </c>
      <c r="N142" s="96">
        <f>IF(O142&lt;&gt;"",((O142/VLOOKUP(P142,Codes!$A$118:$B$122,2,FALSE))/1000000), "")</f>
        <v>20</v>
      </c>
      <c r="O142">
        <f>On_Off!Q142</f>
        <v>20000000</v>
      </c>
      <c r="P142" t="str">
        <f>On_Off!R142</f>
        <v>FJD</v>
      </c>
    </row>
    <row r="143" spans="1:16">
      <c r="A143" t="str">
        <f>On_Off!A143</f>
        <v>B69</v>
      </c>
      <c r="B143" t="str">
        <f>On_Off!B143</f>
        <v>ON</v>
      </c>
      <c r="C143" t="str">
        <f>On_Off!C143</f>
        <v>1B</v>
      </c>
      <c r="D143" t="str">
        <f>On_Off!D143</f>
        <v>Buildings</v>
      </c>
      <c r="E143" t="str">
        <f>On_Off!E143</f>
        <v>Upgrade</v>
      </c>
      <c r="F143" t="str">
        <f>On_Off!G143</f>
        <v>MoE</v>
      </c>
      <c r="G143" t="str">
        <f>On_Off!H143</f>
        <v>MoE</v>
      </c>
      <c r="H143" t="str">
        <f>On_Off!I143</f>
        <v>AMU</v>
      </c>
      <c r="I143" t="str">
        <f>On_Off!J143</f>
        <v>Classroom and Ablution Renovations</v>
      </c>
      <c r="J143" t="str">
        <f>On_Off!K143</f>
        <v>Renovation of Ablution Blocks, Classrooms &amp; Staff Quarters (Central)</v>
      </c>
      <c r="K143" t="str">
        <f>On_Off!M143</f>
        <v>Central</v>
      </c>
      <c r="L143" t="str">
        <f>On_Off!P143</f>
        <v>Planning</v>
      </c>
      <c r="M143" s="97">
        <f t="shared" si="2"/>
        <v>15000000</v>
      </c>
      <c r="N143" s="96">
        <f>IF(O143&lt;&gt;"",((O143/VLOOKUP(P143,Codes!$A$118:$B$122,2,FALSE))/1000000), "")</f>
        <v>15</v>
      </c>
      <c r="O143">
        <f>On_Off!Q143</f>
        <v>15000000</v>
      </c>
      <c r="P143" t="str">
        <f>On_Off!R143</f>
        <v>FJD</v>
      </c>
    </row>
    <row r="144" spans="1:16">
      <c r="A144" t="str">
        <f>On_Off!A144</f>
        <v>B70</v>
      </c>
      <c r="B144" t="str">
        <f>On_Off!B144</f>
        <v>ON</v>
      </c>
      <c r="C144" t="str">
        <f>On_Off!C144</f>
        <v>1B</v>
      </c>
      <c r="D144" t="str">
        <f>On_Off!D144</f>
        <v>Buildings</v>
      </c>
      <c r="E144" t="str">
        <f>On_Off!E144</f>
        <v>New</v>
      </c>
      <c r="F144" t="str">
        <f>On_Off!G144</f>
        <v>MoE</v>
      </c>
      <c r="G144" t="str">
        <f>On_Off!H144</f>
        <v>MoE</v>
      </c>
      <c r="H144" t="str">
        <f>On_Off!I144</f>
        <v>AMU</v>
      </c>
      <c r="I144" t="str">
        <f>On_Off!J144</f>
        <v>Classroom and Ablution Construction</v>
      </c>
      <c r="J144" t="str">
        <f>On_Off!K144</f>
        <v>Construction of New Ablution Blocks, Classrooms &amp; Staff Quarters (Eastern)</v>
      </c>
      <c r="K144" t="str">
        <f>On_Off!M144</f>
        <v>Eastern</v>
      </c>
      <c r="L144" t="str">
        <f>On_Off!P144</f>
        <v>Planning</v>
      </c>
      <c r="M144" s="97">
        <f t="shared" si="2"/>
        <v>10000000</v>
      </c>
      <c r="N144" s="96">
        <f>IF(O144&lt;&gt;"",((O144/VLOOKUP(P144,Codes!$A$118:$B$122,2,FALSE))/1000000), "")</f>
        <v>10</v>
      </c>
      <c r="O144">
        <f>On_Off!Q144</f>
        <v>10000000</v>
      </c>
      <c r="P144" t="str">
        <f>On_Off!R144</f>
        <v>FJD</v>
      </c>
    </row>
    <row r="145" spans="1:16">
      <c r="A145" t="str">
        <f>On_Off!A145</f>
        <v>B71</v>
      </c>
      <c r="B145" t="str">
        <f>On_Off!B145</f>
        <v>ON</v>
      </c>
      <c r="C145" t="str">
        <f>On_Off!C145</f>
        <v>1B</v>
      </c>
      <c r="D145" t="str">
        <f>On_Off!D145</f>
        <v>Buildings</v>
      </c>
      <c r="E145" t="str">
        <f>On_Off!E145</f>
        <v>New</v>
      </c>
      <c r="F145" t="str">
        <f>On_Off!G145</f>
        <v>MoE</v>
      </c>
      <c r="G145" t="str">
        <f>On_Off!H145</f>
        <v>MoE</v>
      </c>
      <c r="H145" t="str">
        <f>On_Off!I145</f>
        <v>AMU</v>
      </c>
      <c r="I145" t="str">
        <f>On_Off!J145</f>
        <v>Classroom and Ablution Construction</v>
      </c>
      <c r="J145" t="str">
        <f>On_Off!K145</f>
        <v>Construction of New Ablution Blocks, Classrooms &amp; Staff Quarters (Western)</v>
      </c>
      <c r="K145" t="str">
        <f>On_Off!M145</f>
        <v>Western</v>
      </c>
      <c r="L145" t="str">
        <f>On_Off!P145</f>
        <v>Planning</v>
      </c>
      <c r="M145" s="97">
        <f t="shared" si="2"/>
        <v>10000000</v>
      </c>
      <c r="N145" s="96">
        <f>IF(O145&lt;&gt;"",((O145/VLOOKUP(P145,Codes!$A$118:$B$122,2,FALSE))/1000000), "")</f>
        <v>10</v>
      </c>
      <c r="O145">
        <f>On_Off!Q145</f>
        <v>10000000</v>
      </c>
      <c r="P145" t="str">
        <f>On_Off!R145</f>
        <v>FJD</v>
      </c>
    </row>
    <row r="146" spans="1:16">
      <c r="A146" t="str">
        <f>On_Off!A146</f>
        <v>B72</v>
      </c>
      <c r="B146" t="str">
        <f>On_Off!B146</f>
        <v>ON</v>
      </c>
      <c r="C146" t="str">
        <f>On_Off!C146</f>
        <v>1B</v>
      </c>
      <c r="D146" t="str">
        <f>On_Off!D146</f>
        <v>Buildings</v>
      </c>
      <c r="E146" t="str">
        <f>On_Off!E146</f>
        <v>New</v>
      </c>
      <c r="F146" t="str">
        <f>On_Off!G146</f>
        <v>MoE</v>
      </c>
      <c r="G146" t="str">
        <f>On_Off!H146</f>
        <v>MoE</v>
      </c>
      <c r="H146" t="str">
        <f>On_Off!I146</f>
        <v>AMU</v>
      </c>
      <c r="I146" t="str">
        <f>On_Off!J146</f>
        <v>Classroom and Ablution Construction</v>
      </c>
      <c r="J146" t="str">
        <f>On_Off!K146</f>
        <v>Construction of New Ablution Blocks, Classrooms &amp; Staff Quarters (Northern)</v>
      </c>
      <c r="K146" t="str">
        <f>On_Off!M146</f>
        <v>Northern</v>
      </c>
      <c r="L146" t="str">
        <f>On_Off!P146</f>
        <v>Planning</v>
      </c>
      <c r="M146" s="97">
        <f t="shared" si="2"/>
        <v>10000000</v>
      </c>
      <c r="N146" s="96">
        <f>IF(O146&lt;&gt;"",((O146/VLOOKUP(P146,Codes!$A$118:$B$122,2,FALSE))/1000000), "")</f>
        <v>10</v>
      </c>
      <c r="O146">
        <f>On_Off!Q146</f>
        <v>10000000</v>
      </c>
      <c r="P146" t="str">
        <f>On_Off!R146</f>
        <v>FJD</v>
      </c>
    </row>
    <row r="147" spans="1:16">
      <c r="A147" t="str">
        <f>On_Off!A147</f>
        <v>B73</v>
      </c>
      <c r="B147" t="str">
        <f>On_Off!B147</f>
        <v>ON</v>
      </c>
      <c r="C147" t="str">
        <f>On_Off!C147</f>
        <v>1B</v>
      </c>
      <c r="D147" t="str">
        <f>On_Off!D147</f>
        <v>Buildings</v>
      </c>
      <c r="E147" t="str">
        <f>On_Off!E147</f>
        <v>New</v>
      </c>
      <c r="F147" t="str">
        <f>On_Off!G147</f>
        <v>MoE</v>
      </c>
      <c r="G147" t="str">
        <f>On_Off!H147</f>
        <v>MoE</v>
      </c>
      <c r="H147" t="str">
        <f>On_Off!I147</f>
        <v>AMU</v>
      </c>
      <c r="I147" t="str">
        <f>On_Off!J147</f>
        <v>Classroom and Ablution Construction</v>
      </c>
      <c r="J147" t="str">
        <f>On_Off!K147</f>
        <v>Construction of New Ablution Blocks, Classrooms &amp; Staff Quarters (Central)</v>
      </c>
      <c r="K147" t="str">
        <f>On_Off!M147</f>
        <v>Central</v>
      </c>
      <c r="L147" t="str">
        <f>On_Off!P147</f>
        <v>Planning</v>
      </c>
      <c r="M147" s="97">
        <f t="shared" si="2"/>
        <v>10000000</v>
      </c>
      <c r="N147" s="96">
        <f>IF(O147&lt;&gt;"",((O147/VLOOKUP(P147,Codes!$A$118:$B$122,2,FALSE))/1000000), "")</f>
        <v>10</v>
      </c>
      <c r="O147">
        <f>On_Off!Q147</f>
        <v>10000000</v>
      </c>
      <c r="P147" t="str">
        <f>On_Off!R147</f>
        <v>FJD</v>
      </c>
    </row>
    <row r="148" spans="1:16">
      <c r="A148" t="str">
        <f>On_Off!A148</f>
        <v>B74</v>
      </c>
      <c r="B148" t="str">
        <f>On_Off!B148</f>
        <v>ON</v>
      </c>
      <c r="C148" t="str">
        <f>On_Off!C148</f>
        <v>3B</v>
      </c>
      <c r="D148" t="str">
        <f>On_Off!D148</f>
        <v>Buildings</v>
      </c>
      <c r="E148" t="str">
        <f>On_Off!E148</f>
        <v>Upgrade</v>
      </c>
      <c r="F148" t="str">
        <f>On_Off!G148</f>
        <v>MoE</v>
      </c>
      <c r="G148" t="str">
        <f>On_Off!H148</f>
        <v>MoE</v>
      </c>
      <c r="H148" t="str">
        <f>On_Off!I148</f>
        <v>AMU</v>
      </c>
      <c r="I148" t="str">
        <f>On_Off!J148</f>
        <v>Upgrade of Driveways and Walkways</v>
      </c>
      <c r="J148" t="str">
        <f>On_Off!K148</f>
        <v>Upgrade and maintenance of Driveways and Walkways (Eastern)</v>
      </c>
      <c r="K148" t="str">
        <f>On_Off!M148</f>
        <v>Eastern</v>
      </c>
      <c r="L148" t="str">
        <f>On_Off!P148</f>
        <v>Planning</v>
      </c>
      <c r="M148" s="97">
        <f t="shared" si="2"/>
        <v>2000000</v>
      </c>
      <c r="N148" s="96">
        <f>IF(O148&lt;&gt;"",((O148/VLOOKUP(P148,Codes!$A$118:$B$122,2,FALSE))/1000000), "")</f>
        <v>2</v>
      </c>
      <c r="O148">
        <f>On_Off!Q148</f>
        <v>2000000</v>
      </c>
      <c r="P148" t="str">
        <f>On_Off!R148</f>
        <v>FJD</v>
      </c>
    </row>
    <row r="149" spans="1:16">
      <c r="A149" t="str">
        <f>On_Off!A149</f>
        <v>B75</v>
      </c>
      <c r="B149" t="str">
        <f>On_Off!B149</f>
        <v>ON</v>
      </c>
      <c r="C149" t="str">
        <f>On_Off!C149</f>
        <v>3B</v>
      </c>
      <c r="D149" t="str">
        <f>On_Off!D149</f>
        <v>Buildings</v>
      </c>
      <c r="E149" t="str">
        <f>On_Off!E149</f>
        <v>Upgrade</v>
      </c>
      <c r="F149" t="str">
        <f>On_Off!G149</f>
        <v>MoE</v>
      </c>
      <c r="G149" t="str">
        <f>On_Off!H149</f>
        <v>MoE</v>
      </c>
      <c r="H149" t="str">
        <f>On_Off!I149</f>
        <v>AMU</v>
      </c>
      <c r="I149" t="str">
        <f>On_Off!J149</f>
        <v>Upgrade of Driveways and Walkways</v>
      </c>
      <c r="J149" t="str">
        <f>On_Off!K149</f>
        <v>Upgrade and maintenance of Driveways and Walkways (Western)</v>
      </c>
      <c r="K149" t="str">
        <f>On_Off!M149</f>
        <v>Western</v>
      </c>
      <c r="L149" t="str">
        <f>On_Off!P149</f>
        <v>Planning</v>
      </c>
      <c r="M149" s="97">
        <f t="shared" si="2"/>
        <v>2000000</v>
      </c>
      <c r="N149" s="96">
        <f>IF(O149&lt;&gt;"",((O149/VLOOKUP(P149,Codes!$A$118:$B$122,2,FALSE))/1000000), "")</f>
        <v>2</v>
      </c>
      <c r="O149">
        <f>On_Off!Q149</f>
        <v>2000000</v>
      </c>
      <c r="P149" t="str">
        <f>On_Off!R149</f>
        <v>FJD</v>
      </c>
    </row>
    <row r="150" spans="1:16">
      <c r="A150" t="str">
        <f>On_Off!A150</f>
        <v>B76</v>
      </c>
      <c r="B150" t="str">
        <f>On_Off!B150</f>
        <v>ON</v>
      </c>
      <c r="C150" t="str">
        <f>On_Off!C150</f>
        <v>3B</v>
      </c>
      <c r="D150" t="str">
        <f>On_Off!D150</f>
        <v>Buildings</v>
      </c>
      <c r="E150" t="str">
        <f>On_Off!E150</f>
        <v>Upgrade</v>
      </c>
      <c r="F150" t="str">
        <f>On_Off!G150</f>
        <v>MoE</v>
      </c>
      <c r="G150" t="str">
        <f>On_Off!H150</f>
        <v>MoE</v>
      </c>
      <c r="H150" t="str">
        <f>On_Off!I150</f>
        <v>AMU</v>
      </c>
      <c r="I150" t="str">
        <f>On_Off!J150</f>
        <v>Upgrade of Driveways and Walkways</v>
      </c>
      <c r="J150" t="str">
        <f>On_Off!K150</f>
        <v>Upgrade and maintenance of Driveways and Walkways (Northern)</v>
      </c>
      <c r="K150" t="str">
        <f>On_Off!M150</f>
        <v>Northern</v>
      </c>
      <c r="L150" t="str">
        <f>On_Off!P150</f>
        <v>Planning</v>
      </c>
      <c r="M150" s="97">
        <f t="shared" si="2"/>
        <v>2000000</v>
      </c>
      <c r="N150" s="96">
        <f>IF(O150&lt;&gt;"",((O150/VLOOKUP(P150,Codes!$A$118:$B$122,2,FALSE))/1000000), "")</f>
        <v>2</v>
      </c>
      <c r="O150">
        <f>On_Off!Q150</f>
        <v>2000000</v>
      </c>
      <c r="P150" t="str">
        <f>On_Off!R150</f>
        <v>FJD</v>
      </c>
    </row>
    <row r="151" spans="1:16">
      <c r="A151" t="str">
        <f>On_Off!A151</f>
        <v>B77</v>
      </c>
      <c r="B151" t="str">
        <f>On_Off!B151</f>
        <v>ON</v>
      </c>
      <c r="C151" t="str">
        <f>On_Off!C151</f>
        <v>3B</v>
      </c>
      <c r="D151" t="str">
        <f>On_Off!D151</f>
        <v>Buildings</v>
      </c>
      <c r="E151" t="str">
        <f>On_Off!E151</f>
        <v>Upgrade</v>
      </c>
      <c r="F151" t="str">
        <f>On_Off!G151</f>
        <v>MoE</v>
      </c>
      <c r="G151" t="str">
        <f>On_Off!H151</f>
        <v>MoE</v>
      </c>
      <c r="H151" t="str">
        <f>On_Off!I151</f>
        <v>AMU</v>
      </c>
      <c r="I151" t="str">
        <f>On_Off!J151</f>
        <v>Upgrade of Driveways and Walkways</v>
      </c>
      <c r="J151" t="str">
        <f>On_Off!K151</f>
        <v>Upgrade and maintenance of Driveways and Walkways (Central)</v>
      </c>
      <c r="K151" t="str">
        <f>On_Off!M151</f>
        <v>Central</v>
      </c>
      <c r="L151" t="str">
        <f>On_Off!P151</f>
        <v>Planning</v>
      </c>
      <c r="M151" s="97">
        <f t="shared" si="2"/>
        <v>1000000</v>
      </c>
      <c r="N151" s="96">
        <f>IF(O151&lt;&gt;"",((O151/VLOOKUP(P151,Codes!$A$118:$B$122,2,FALSE))/1000000), "")</f>
        <v>1</v>
      </c>
      <c r="O151">
        <f>On_Off!Q151</f>
        <v>1000000</v>
      </c>
      <c r="P151" t="str">
        <f>On_Off!R151</f>
        <v>FJD</v>
      </c>
    </row>
    <row r="152" spans="1:16">
      <c r="A152" t="str">
        <f>On_Off!A152</f>
        <v>W11</v>
      </c>
      <c r="B152" t="str">
        <f>On_Off!B152</f>
        <v>ON</v>
      </c>
      <c r="C152">
        <f>On_Off!C152</f>
        <v>0</v>
      </c>
      <c r="D152" t="str">
        <f>On_Off!D152</f>
        <v>Waterways</v>
      </c>
      <c r="E152" t="str">
        <f>On_Off!E152</f>
        <v>New</v>
      </c>
      <c r="F152" t="str">
        <f>On_Off!G152</f>
        <v>MoAW</v>
      </c>
      <c r="G152" t="str">
        <f>On_Off!H152</f>
        <v>MoAW</v>
      </c>
      <c r="H152" t="str">
        <f>On_Off!I152</f>
        <v>Waterways</v>
      </c>
      <c r="I152" t="str">
        <f>On_Off!J152</f>
        <v>Drainage and Flood Protection</v>
      </c>
      <c r="J152" t="str">
        <f>On_Off!K152</f>
        <v>Rewa  River Bank Protection Works at Nakaile Village.</v>
      </c>
      <c r="K152" t="str">
        <f>On_Off!M152</f>
        <v>Central</v>
      </c>
      <c r="L152" t="str">
        <f>On_Off!P152</f>
        <v>Ongoing</v>
      </c>
      <c r="M152" s="97">
        <f t="shared" si="2"/>
        <v>667250</v>
      </c>
      <c r="N152" s="96">
        <f>IF(O152&lt;&gt;"",((O152/VLOOKUP(P152,Codes!$A$118:$B$122,2,FALSE))/1000000), "")</f>
        <v>0.66725000000000001</v>
      </c>
      <c r="O152">
        <f>On_Off!Q152</f>
        <v>667250</v>
      </c>
      <c r="P152" t="str">
        <f>On_Off!R152</f>
        <v>FJD</v>
      </c>
    </row>
    <row r="153" spans="1:16">
      <c r="A153" t="str">
        <f>On_Off!A153</f>
        <v>W12</v>
      </c>
      <c r="B153" t="str">
        <f>On_Off!B153</f>
        <v>ON</v>
      </c>
      <c r="C153">
        <f>On_Off!C153</f>
        <v>0</v>
      </c>
      <c r="D153" t="str">
        <f>On_Off!D153</f>
        <v>Waterways</v>
      </c>
      <c r="E153" t="str">
        <f>On_Off!E153</f>
        <v>New</v>
      </c>
      <c r="F153" t="str">
        <f>On_Off!G153</f>
        <v>MoAW</v>
      </c>
      <c r="G153" t="str">
        <f>On_Off!H153</f>
        <v>MoAW</v>
      </c>
      <c r="H153" t="str">
        <f>On_Off!I153</f>
        <v>Waterways</v>
      </c>
      <c r="I153" t="str">
        <f>On_Off!J153</f>
        <v>Drainage and Flood Protection</v>
      </c>
      <c r="J153" t="str">
        <f>On_Off!K153</f>
        <v>Waidamu River Dredging</v>
      </c>
      <c r="K153" t="str">
        <f>On_Off!M153</f>
        <v>Central</v>
      </c>
      <c r="L153" t="str">
        <f>On_Off!P153</f>
        <v>Budgeting</v>
      </c>
      <c r="M153" s="97">
        <f t="shared" si="2"/>
        <v>1600000</v>
      </c>
      <c r="N153" s="96">
        <f>IF(O153&lt;&gt;"",((O153/VLOOKUP(P153,Codes!$A$118:$B$122,2,FALSE))/1000000), "")</f>
        <v>1.6</v>
      </c>
      <c r="O153">
        <f>On_Off!Q153</f>
        <v>1600000</v>
      </c>
      <c r="P153" t="str">
        <f>On_Off!R153</f>
        <v>FJD</v>
      </c>
    </row>
    <row r="154" spans="1:16">
      <c r="A154" t="str">
        <f>On_Off!A154</f>
        <v>W13</v>
      </c>
      <c r="B154" t="str">
        <f>On_Off!B154</f>
        <v>ON</v>
      </c>
      <c r="C154">
        <f>On_Off!C154</f>
        <v>0</v>
      </c>
      <c r="D154" t="str">
        <f>On_Off!D154</f>
        <v>Waterways</v>
      </c>
      <c r="E154" t="str">
        <f>On_Off!E154</f>
        <v>New</v>
      </c>
      <c r="F154" t="str">
        <f>On_Off!G154</f>
        <v>MoAW</v>
      </c>
      <c r="G154" t="str">
        <f>On_Off!H154</f>
        <v>MoAW</v>
      </c>
      <c r="H154" t="str">
        <f>On_Off!I154</f>
        <v>Waterways</v>
      </c>
      <c r="I154" t="str">
        <f>On_Off!J154</f>
        <v>Drainage and Flood Protection</v>
      </c>
      <c r="J154" t="str">
        <f>On_Off!K154</f>
        <v>Bua River BankProtection Works at Bualomanikoro Tiliva Village</v>
      </c>
      <c r="K154" t="str">
        <f>On_Off!M154</f>
        <v>Northern</v>
      </c>
      <c r="L154" t="str">
        <f>On_Off!P154</f>
        <v>Budgeting</v>
      </c>
      <c r="M154" s="97">
        <f t="shared" si="2"/>
        <v>550000</v>
      </c>
      <c r="N154" s="96">
        <f>IF(O154&lt;&gt;"",((O154/VLOOKUP(P154,Codes!$A$118:$B$122,2,FALSE))/1000000), "")</f>
        <v>0.55000000000000004</v>
      </c>
      <c r="O154">
        <f>On_Off!Q154</f>
        <v>550000</v>
      </c>
      <c r="P154" t="str">
        <f>On_Off!R154</f>
        <v>FJD</v>
      </c>
    </row>
    <row r="155" spans="1:16">
      <c r="A155" t="str">
        <f>On_Off!A155</f>
        <v>W14</v>
      </c>
      <c r="B155" t="str">
        <f>On_Off!B155</f>
        <v>ON</v>
      </c>
      <c r="C155">
        <f>On_Off!C155</f>
        <v>0</v>
      </c>
      <c r="D155" t="str">
        <f>On_Off!D155</f>
        <v>Waterways</v>
      </c>
      <c r="E155" t="str">
        <f>On_Off!E155</f>
        <v>New</v>
      </c>
      <c r="F155" t="str">
        <f>On_Off!G155</f>
        <v>MoAW</v>
      </c>
      <c r="G155" t="str">
        <f>On_Off!H155</f>
        <v>MoAW</v>
      </c>
      <c r="H155" t="str">
        <f>On_Off!I155</f>
        <v>Waterways</v>
      </c>
      <c r="I155" t="str">
        <f>On_Off!J155</f>
        <v>Drainage and Flood Protection</v>
      </c>
      <c r="J155" t="str">
        <f>On_Off!K155</f>
        <v>Qauia River Bank Protection Works at Matanisivaro Settlement</v>
      </c>
      <c r="K155" t="str">
        <f>On_Off!M155</f>
        <v>Central</v>
      </c>
      <c r="L155" t="str">
        <f>On_Off!P155</f>
        <v>Budgeting</v>
      </c>
      <c r="M155" s="97">
        <f t="shared" si="2"/>
        <v>231000</v>
      </c>
      <c r="N155" s="96">
        <f>IF(O155&lt;&gt;"",((O155/VLOOKUP(P155,Codes!$A$118:$B$122,2,FALSE))/1000000), "")</f>
        <v>0.23100000000000001</v>
      </c>
      <c r="O155">
        <f>On_Off!Q155</f>
        <v>231000</v>
      </c>
      <c r="P155" t="str">
        <f>On_Off!R155</f>
        <v>FJD</v>
      </c>
    </row>
    <row r="156" spans="1:16">
      <c r="A156" t="str">
        <f>On_Off!A156</f>
        <v>W15</v>
      </c>
      <c r="B156" t="str">
        <f>On_Off!B156</f>
        <v>ON</v>
      </c>
      <c r="C156">
        <f>On_Off!C156</f>
        <v>0</v>
      </c>
      <c r="D156" t="str">
        <f>On_Off!D156</f>
        <v>Waterways</v>
      </c>
      <c r="E156" t="str">
        <f>On_Off!E156</f>
        <v>New</v>
      </c>
      <c r="F156" t="str">
        <f>On_Off!G156</f>
        <v>MoAW</v>
      </c>
      <c r="G156" t="str">
        <f>On_Off!H156</f>
        <v>MoAW</v>
      </c>
      <c r="H156" t="str">
        <f>On_Off!I156</f>
        <v>Waterways</v>
      </c>
      <c r="I156" t="str">
        <f>On_Off!J156</f>
        <v>Drainage and Flood Protection</v>
      </c>
      <c r="J156" t="str">
        <f>On_Off!K156</f>
        <v>Sawani  River Bank Protection Works at Sawani Village.</v>
      </c>
      <c r="K156" t="str">
        <f>On_Off!M156</f>
        <v>Central</v>
      </c>
      <c r="L156" t="str">
        <f>On_Off!P156</f>
        <v>Planning</v>
      </c>
      <c r="M156" s="97">
        <f t="shared" si="2"/>
        <v>900000</v>
      </c>
      <c r="N156" s="96">
        <f>IF(O156&lt;&gt;"",((O156/VLOOKUP(P156,Codes!$A$118:$B$122,2,FALSE))/1000000), "")</f>
        <v>0.9</v>
      </c>
      <c r="O156">
        <f>On_Off!Q156</f>
        <v>900000</v>
      </c>
      <c r="P156" t="str">
        <f>On_Off!R156</f>
        <v>FJD</v>
      </c>
    </row>
    <row r="157" spans="1:16">
      <c r="A157" t="str">
        <f>On_Off!A157</f>
        <v>W16</v>
      </c>
      <c r="B157" t="str">
        <f>On_Off!B157</f>
        <v>ON</v>
      </c>
      <c r="C157">
        <f>On_Off!C157</f>
        <v>0</v>
      </c>
      <c r="D157" t="str">
        <f>On_Off!D157</f>
        <v>Waterways</v>
      </c>
      <c r="E157" t="str">
        <f>On_Off!E157</f>
        <v>New</v>
      </c>
      <c r="F157" t="str">
        <f>On_Off!G157</f>
        <v>MoAW</v>
      </c>
      <c r="G157" t="str">
        <f>On_Off!H157</f>
        <v>MoAW</v>
      </c>
      <c r="H157" t="str">
        <f>On_Off!I157</f>
        <v>Waterways</v>
      </c>
      <c r="I157" t="str">
        <f>On_Off!J157</f>
        <v>Drainage and Flood Protection</v>
      </c>
      <c r="J157" t="str">
        <f>On_Off!K157</f>
        <v>Wairuku River Bank Protection at Wairuku village</v>
      </c>
      <c r="K157" t="str">
        <f>On_Off!M157</f>
        <v>Western</v>
      </c>
      <c r="L157" t="str">
        <f>On_Off!P157</f>
        <v>Planning</v>
      </c>
      <c r="M157" s="97">
        <f t="shared" si="2"/>
        <v>1000000</v>
      </c>
      <c r="N157" s="96">
        <f>IF(O157&lt;&gt;"",((O157/VLOOKUP(P157,Codes!$A$118:$B$122,2,FALSE))/1000000), "")</f>
        <v>1</v>
      </c>
      <c r="O157">
        <f>On_Off!Q157</f>
        <v>1000000</v>
      </c>
      <c r="P157" t="str">
        <f>On_Off!R157</f>
        <v>FJD</v>
      </c>
    </row>
    <row r="158" spans="1:16">
      <c r="A158" t="str">
        <f>On_Off!A158</f>
        <v>W17</v>
      </c>
      <c r="B158" t="str">
        <f>On_Off!B158</f>
        <v>ON</v>
      </c>
      <c r="C158">
        <f>On_Off!C158</f>
        <v>0</v>
      </c>
      <c r="D158" t="str">
        <f>On_Off!D158</f>
        <v>Waterways</v>
      </c>
      <c r="E158" t="str">
        <f>On_Off!E158</f>
        <v>Upgrade</v>
      </c>
      <c r="F158" t="str">
        <f>On_Off!G158</f>
        <v>MoAW</v>
      </c>
      <c r="G158" t="str">
        <f>On_Off!H158</f>
        <v>MoAW</v>
      </c>
      <c r="H158" t="str">
        <f>On_Off!I158</f>
        <v>Waterways</v>
      </c>
      <c r="I158" t="str">
        <f>On_Off!J158</f>
        <v>Drainage and Flood Protection</v>
      </c>
      <c r="J158" t="str">
        <f>On_Off!K158</f>
        <v>BA Rivet Bank Protection Works at Nawaqarua Village</v>
      </c>
      <c r="K158" t="str">
        <f>On_Off!M158</f>
        <v>Western</v>
      </c>
      <c r="L158" t="str">
        <f>On_Off!P158</f>
        <v>Planning</v>
      </c>
      <c r="M158" s="97">
        <f t="shared" si="2"/>
        <v>950000</v>
      </c>
      <c r="N158" s="96">
        <f>IF(O158&lt;&gt;"",((O158/VLOOKUP(P158,Codes!$A$118:$B$122,2,FALSE))/1000000), "")</f>
        <v>0.95</v>
      </c>
      <c r="O158">
        <f>On_Off!Q158</f>
        <v>950000</v>
      </c>
      <c r="P158" t="str">
        <f>On_Off!R158</f>
        <v>FJD</v>
      </c>
    </row>
    <row r="159" spans="1:16">
      <c r="A159" t="str">
        <f>On_Off!A159</f>
        <v>W18</v>
      </c>
      <c r="B159" t="str">
        <f>On_Off!B159</f>
        <v>ON</v>
      </c>
      <c r="C159">
        <f>On_Off!C159</f>
        <v>0</v>
      </c>
      <c r="D159" t="str">
        <f>On_Off!D159</f>
        <v>Waterways</v>
      </c>
      <c r="E159" t="str">
        <f>On_Off!E159</f>
        <v>Upgrade</v>
      </c>
      <c r="F159" t="str">
        <f>On_Off!G159</f>
        <v>MoAW</v>
      </c>
      <c r="G159" t="str">
        <f>On_Off!H159</f>
        <v>MoAW</v>
      </c>
      <c r="H159" t="str">
        <f>On_Off!I159</f>
        <v>Waterways</v>
      </c>
      <c r="I159" t="str">
        <f>On_Off!J159</f>
        <v>Coastal Erosion Protection Works</v>
      </c>
      <c r="J159" t="str">
        <f>On_Off!K159</f>
        <v>Bau island Seawall Rehabilitation Works</v>
      </c>
      <c r="K159" t="str">
        <f>On_Off!M159</f>
        <v>Central</v>
      </c>
      <c r="L159" t="str">
        <f>On_Off!P159</f>
        <v>Ongoing</v>
      </c>
      <c r="M159" s="97">
        <f t="shared" si="2"/>
        <v>948425.2</v>
      </c>
      <c r="N159" s="96">
        <f>IF(O159&lt;&gt;"",((O159/VLOOKUP(P159,Codes!$A$118:$B$122,2,FALSE))/1000000), "")</f>
        <v>0.94842519999999997</v>
      </c>
      <c r="O159">
        <f>On_Off!Q159</f>
        <v>948425.2</v>
      </c>
      <c r="P159" t="str">
        <f>On_Off!R159</f>
        <v>FJD</v>
      </c>
    </row>
    <row r="160" spans="1:16">
      <c r="A160" t="str">
        <f>On_Off!A160</f>
        <v>W19</v>
      </c>
      <c r="B160" t="str">
        <f>On_Off!B160</f>
        <v>ON</v>
      </c>
      <c r="C160">
        <f>On_Off!C160</f>
        <v>0</v>
      </c>
      <c r="D160" t="str">
        <f>On_Off!D160</f>
        <v>Waterways</v>
      </c>
      <c r="E160" t="str">
        <f>On_Off!E160</f>
        <v>Upgrade</v>
      </c>
      <c r="F160" t="str">
        <f>On_Off!G160</f>
        <v>MoAW</v>
      </c>
      <c r="G160" t="str">
        <f>On_Off!H160</f>
        <v>MoAW</v>
      </c>
      <c r="H160" t="str">
        <f>On_Off!I160</f>
        <v>Waterways</v>
      </c>
      <c r="I160" t="str">
        <f>On_Off!J160</f>
        <v>Coastal Erosion Protection Works</v>
      </c>
      <c r="J160" t="str">
        <f>On_Off!K160</f>
        <v>Ovea Village Seawall</v>
      </c>
      <c r="K160" t="str">
        <f>On_Off!M160</f>
        <v>Central</v>
      </c>
      <c r="L160" t="str">
        <f>On_Off!P160</f>
        <v>Budgeting</v>
      </c>
      <c r="M160" s="97">
        <f t="shared" si="2"/>
        <v>900000</v>
      </c>
      <c r="N160" s="96">
        <f>IF(O160&lt;&gt;"",((O160/VLOOKUP(P160,Codes!$A$118:$B$122,2,FALSE))/1000000), "")</f>
        <v>0.9</v>
      </c>
      <c r="O160">
        <f>On_Off!Q160</f>
        <v>900000</v>
      </c>
      <c r="P160" t="str">
        <f>On_Off!R160</f>
        <v>FJD</v>
      </c>
    </row>
    <row r="161" spans="1:16">
      <c r="A161" t="str">
        <f>On_Off!A161</f>
        <v>W20</v>
      </c>
      <c r="B161" t="str">
        <f>On_Off!B161</f>
        <v>ON</v>
      </c>
      <c r="C161">
        <f>On_Off!C161</f>
        <v>0</v>
      </c>
      <c r="D161" t="str">
        <f>On_Off!D161</f>
        <v>Waterways</v>
      </c>
      <c r="E161" t="str">
        <f>On_Off!E161</f>
        <v>New</v>
      </c>
      <c r="F161" t="str">
        <f>On_Off!G161</f>
        <v>MoAW</v>
      </c>
      <c r="G161" t="str">
        <f>On_Off!H161</f>
        <v>MoAW</v>
      </c>
      <c r="H161" t="str">
        <f>On_Off!I161</f>
        <v>Waterways</v>
      </c>
      <c r="I161" t="str">
        <f>On_Off!J161</f>
        <v>Coastal Erosion Protection Works</v>
      </c>
      <c r="J161" t="str">
        <f>On_Off!K161</f>
        <v>Namatakula Village NBS Seawall</v>
      </c>
      <c r="K161" t="str">
        <f>On_Off!M161</f>
        <v>Western</v>
      </c>
      <c r="L161" t="str">
        <f>On_Off!P161</f>
        <v>Ongoing</v>
      </c>
      <c r="M161" s="97">
        <f t="shared" si="2"/>
        <v>38139</v>
      </c>
      <c r="N161" s="96">
        <f>IF(O161&lt;&gt;"",((O161/VLOOKUP(P161,Codes!$A$118:$B$122,2,FALSE))/1000000), "")</f>
        <v>3.8138999999999999E-2</v>
      </c>
      <c r="O161">
        <f>On_Off!Q161</f>
        <v>38139</v>
      </c>
      <c r="P161" t="str">
        <f>On_Off!R161</f>
        <v>FJD</v>
      </c>
    </row>
    <row r="162" spans="1:16">
      <c r="A162" t="str">
        <f>On_Off!A162</f>
        <v>W21</v>
      </c>
      <c r="B162" t="str">
        <f>On_Off!B162</f>
        <v>ON</v>
      </c>
      <c r="C162">
        <f>On_Off!C162</f>
        <v>0</v>
      </c>
      <c r="D162" t="str">
        <f>On_Off!D162</f>
        <v>Waterways</v>
      </c>
      <c r="E162" t="str">
        <f>On_Off!E162</f>
        <v>New</v>
      </c>
      <c r="F162" t="str">
        <f>On_Off!G162</f>
        <v>MoAW</v>
      </c>
      <c r="G162" t="str">
        <f>On_Off!H162</f>
        <v>MoAW</v>
      </c>
      <c r="H162" t="str">
        <f>On_Off!I162</f>
        <v>Waterways</v>
      </c>
      <c r="I162" t="str">
        <f>On_Off!J162</f>
        <v>Coastal Erosion Protection Works</v>
      </c>
      <c r="J162" t="str">
        <f>On_Off!K162</f>
        <v>Viseisei Village NBS Seawall</v>
      </c>
      <c r="K162" t="str">
        <f>On_Off!M162</f>
        <v>Western</v>
      </c>
      <c r="L162" t="str">
        <f>On_Off!P162</f>
        <v>Ongoing</v>
      </c>
      <c r="M162" s="97">
        <f t="shared" si="2"/>
        <v>50000</v>
      </c>
      <c r="N162" s="96">
        <f>IF(O162&lt;&gt;"",((O162/VLOOKUP(P162,Codes!$A$118:$B$122,2,FALSE))/1000000), "")</f>
        <v>0.05</v>
      </c>
      <c r="O162">
        <f>On_Off!Q162</f>
        <v>50000</v>
      </c>
      <c r="P162" t="str">
        <f>On_Off!R162</f>
        <v>FJD</v>
      </c>
    </row>
    <row r="163" spans="1:16">
      <c r="A163" t="str">
        <f>On_Off!A163</f>
        <v>W22</v>
      </c>
      <c r="B163" t="str">
        <f>On_Off!B163</f>
        <v>ON</v>
      </c>
      <c r="C163">
        <f>On_Off!C163</f>
        <v>0</v>
      </c>
      <c r="D163" t="str">
        <f>On_Off!D163</f>
        <v>Waterways</v>
      </c>
      <c r="E163" t="str">
        <f>On_Off!E163</f>
        <v>New</v>
      </c>
      <c r="F163" t="str">
        <f>On_Off!G163</f>
        <v>MoAW</v>
      </c>
      <c r="G163" t="str">
        <f>On_Off!H163</f>
        <v>MoAW</v>
      </c>
      <c r="H163" t="str">
        <f>On_Off!I163</f>
        <v>Waterways</v>
      </c>
      <c r="I163" t="str">
        <f>On_Off!J163</f>
        <v>Coastal Erosion Protection Works</v>
      </c>
      <c r="J163" t="str">
        <f>On_Off!K163</f>
        <v>Nananu Village NBS Seawall</v>
      </c>
      <c r="K163" t="str">
        <f>On_Off!M163</f>
        <v>Central</v>
      </c>
      <c r="L163" t="str">
        <f>On_Off!P163</f>
        <v>Ongoing</v>
      </c>
      <c r="M163" s="97">
        <f t="shared" si="2"/>
        <v>50000</v>
      </c>
      <c r="N163" s="96">
        <f>IF(O163&lt;&gt;"",((O163/VLOOKUP(P163,Codes!$A$118:$B$122,2,FALSE))/1000000), "")</f>
        <v>0.05</v>
      </c>
      <c r="O163">
        <f>On_Off!Q163</f>
        <v>50000</v>
      </c>
      <c r="P163" t="str">
        <f>On_Off!R163</f>
        <v>FJD</v>
      </c>
    </row>
    <row r="164" spans="1:16">
      <c r="A164" t="str">
        <f>On_Off!A164</f>
        <v>W23</v>
      </c>
      <c r="B164" t="str">
        <f>On_Off!B164</f>
        <v>ON</v>
      </c>
      <c r="C164">
        <f>On_Off!C164</f>
        <v>0</v>
      </c>
      <c r="D164" t="str">
        <f>On_Off!D164</f>
        <v>Waterways</v>
      </c>
      <c r="E164" t="str">
        <f>On_Off!E164</f>
        <v>New</v>
      </c>
      <c r="F164" t="str">
        <f>On_Off!G164</f>
        <v>MoAW</v>
      </c>
      <c r="G164" t="str">
        <f>On_Off!H164</f>
        <v>MoAW</v>
      </c>
      <c r="H164" t="str">
        <f>On_Off!I164</f>
        <v>Waterways</v>
      </c>
      <c r="I164" t="str">
        <f>On_Off!J164</f>
        <v>Coastal Erosion Protection Works</v>
      </c>
      <c r="J164" t="str">
        <f>On_Off!K164</f>
        <v>Navunievu Village NBS Seawall</v>
      </c>
      <c r="K164" t="str">
        <f>On_Off!M164</f>
        <v>Northern</v>
      </c>
      <c r="L164" t="str">
        <f>On_Off!P164</f>
        <v>Ongoing</v>
      </c>
      <c r="M164" s="97">
        <f t="shared" si="2"/>
        <v>50000</v>
      </c>
      <c r="N164" s="96">
        <f>IF(O164&lt;&gt;"",((O164/VLOOKUP(P164,Codes!$A$118:$B$122,2,FALSE))/1000000), "")</f>
        <v>0.05</v>
      </c>
      <c r="O164">
        <f>On_Off!Q164</f>
        <v>50000</v>
      </c>
      <c r="P164" t="str">
        <f>On_Off!R164</f>
        <v>FJD</v>
      </c>
    </row>
    <row r="165" spans="1:16">
      <c r="A165" t="str">
        <f>On_Off!A165</f>
        <v>W24</v>
      </c>
      <c r="B165" t="str">
        <f>On_Off!B165</f>
        <v>ON</v>
      </c>
      <c r="C165">
        <f>On_Off!C165</f>
        <v>0</v>
      </c>
      <c r="D165" t="str">
        <f>On_Off!D165</f>
        <v>Waterways</v>
      </c>
      <c r="E165" t="str">
        <f>On_Off!E165</f>
        <v>Upgrade</v>
      </c>
      <c r="F165" t="str">
        <f>On_Off!G165</f>
        <v>MoAW</v>
      </c>
      <c r="G165" t="str">
        <f>On_Off!H165</f>
        <v>MoAW</v>
      </c>
      <c r="H165" t="str">
        <f>On_Off!I165</f>
        <v>Waterways</v>
      </c>
      <c r="I165" t="str">
        <f>On_Off!J165</f>
        <v>Coastal Erosion Protection Works</v>
      </c>
      <c r="J165" t="str">
        <f>On_Off!K165</f>
        <v>Nakawaga Village NBS Seawall (Mali Island)</v>
      </c>
      <c r="K165" t="str">
        <f>On_Off!M165</f>
        <v>Northern</v>
      </c>
      <c r="L165" t="str">
        <f>On_Off!P165</f>
        <v>Planning</v>
      </c>
      <c r="M165" s="97">
        <f t="shared" si="2"/>
        <v>300000</v>
      </c>
      <c r="N165" s="96">
        <f>IF(O165&lt;&gt;"",((O165/VLOOKUP(P165,Codes!$A$118:$B$122,2,FALSE))/1000000), "")</f>
        <v>0.3</v>
      </c>
      <c r="O165">
        <f>On_Off!Q165</f>
        <v>300000</v>
      </c>
      <c r="P165" t="str">
        <f>On_Off!R165</f>
        <v>FJD</v>
      </c>
    </row>
    <row r="166" spans="1:16">
      <c r="A166" t="str">
        <f>On_Off!A166</f>
        <v>W25</v>
      </c>
      <c r="B166" t="str">
        <f>On_Off!B166</f>
        <v>ON</v>
      </c>
      <c r="C166">
        <f>On_Off!C166</f>
        <v>0</v>
      </c>
      <c r="D166" t="str">
        <f>On_Off!D166</f>
        <v>Waterways</v>
      </c>
      <c r="E166" t="str">
        <f>On_Off!E166</f>
        <v>New</v>
      </c>
      <c r="F166" t="str">
        <f>On_Off!G166</f>
        <v>MoAW</v>
      </c>
      <c r="G166" t="str">
        <f>On_Off!H166</f>
        <v>MoAW</v>
      </c>
      <c r="H166" t="str">
        <f>On_Off!I166</f>
        <v>Waterways</v>
      </c>
      <c r="I166" t="str">
        <f>On_Off!J166</f>
        <v>Coastal Erosion Protection Works</v>
      </c>
      <c r="J166" t="str">
        <f>On_Off!K166</f>
        <v>Vesi Village NBS Seawall (Mali Island)</v>
      </c>
      <c r="K166" t="str">
        <f>On_Off!M166</f>
        <v>Northern</v>
      </c>
      <c r="L166" t="str">
        <f>On_Off!P166</f>
        <v>Planning</v>
      </c>
      <c r="M166" s="97">
        <f t="shared" si="2"/>
        <v>180000</v>
      </c>
      <c r="N166" s="96">
        <f>IF(O166&lt;&gt;"",((O166/VLOOKUP(P166,Codes!$A$118:$B$122,2,FALSE))/1000000), "")</f>
        <v>0.18</v>
      </c>
      <c r="O166">
        <f>On_Off!Q166</f>
        <v>180000</v>
      </c>
      <c r="P166" t="str">
        <f>On_Off!R166</f>
        <v>FJD</v>
      </c>
    </row>
    <row r="167" spans="1:16">
      <c r="A167" t="str">
        <f>On_Off!A167</f>
        <v>W26</v>
      </c>
      <c r="B167" t="str">
        <f>On_Off!B167</f>
        <v>ON</v>
      </c>
      <c r="C167">
        <f>On_Off!C167</f>
        <v>0</v>
      </c>
      <c r="D167" t="str">
        <f>On_Off!D167</f>
        <v>Waterways</v>
      </c>
      <c r="E167" t="str">
        <f>On_Off!E167</f>
        <v>New</v>
      </c>
      <c r="F167" t="str">
        <f>On_Off!G167</f>
        <v>MoAW</v>
      </c>
      <c r="G167" t="str">
        <f>On_Off!H167</f>
        <v>MoAW</v>
      </c>
      <c r="H167" t="str">
        <f>On_Off!I167</f>
        <v>Waterways</v>
      </c>
      <c r="I167" t="str">
        <f>On_Off!J167</f>
        <v>Coastal Erosion Protection Works</v>
      </c>
      <c r="J167" t="str">
        <f>On_Off!K167</f>
        <v>Ligaulevu Village NBS Seawall (Mali Island)</v>
      </c>
      <c r="K167" t="str">
        <f>On_Off!M167</f>
        <v>Northern</v>
      </c>
      <c r="L167" t="str">
        <f>On_Off!P167</f>
        <v>Planning</v>
      </c>
      <c r="M167" s="97">
        <f t="shared" si="2"/>
        <v>200000</v>
      </c>
      <c r="N167" s="96">
        <f>IF(O167&lt;&gt;"",((O167/VLOOKUP(P167,Codes!$A$118:$B$122,2,FALSE))/1000000), "")</f>
        <v>0.2</v>
      </c>
      <c r="O167">
        <f>On_Off!Q167</f>
        <v>200000</v>
      </c>
      <c r="P167" t="str">
        <f>On_Off!R167</f>
        <v>FJD</v>
      </c>
    </row>
    <row r="168" spans="1:16">
      <c r="A168" t="str">
        <f>On_Off!A168</f>
        <v>W27</v>
      </c>
      <c r="B168" t="str">
        <f>On_Off!B168</f>
        <v>ON</v>
      </c>
      <c r="C168">
        <f>On_Off!C168</f>
        <v>0</v>
      </c>
      <c r="D168" t="str">
        <f>On_Off!D168</f>
        <v>Waterways</v>
      </c>
      <c r="E168" t="str">
        <f>On_Off!E168</f>
        <v>New</v>
      </c>
      <c r="F168" t="str">
        <f>On_Off!G168</f>
        <v>MoAW</v>
      </c>
      <c r="G168" t="str">
        <f>On_Off!H168</f>
        <v>MoAW</v>
      </c>
      <c r="H168" t="str">
        <f>On_Off!I168</f>
        <v>Waterways</v>
      </c>
      <c r="I168" t="str">
        <f>On_Off!J168</f>
        <v>Coastal Erosion Protection Works</v>
      </c>
      <c r="J168" t="str">
        <f>On_Off!K168</f>
        <v>Somosomo Village NBS Seawall (Taveuni)</v>
      </c>
      <c r="K168" t="str">
        <f>On_Off!M168</f>
        <v>Northern</v>
      </c>
      <c r="L168" t="str">
        <f>On_Off!P168</f>
        <v>Planning</v>
      </c>
      <c r="M168" s="97">
        <f t="shared" si="2"/>
        <v>300000</v>
      </c>
      <c r="N168" s="96">
        <f>IF(O168&lt;&gt;"",((O168/VLOOKUP(P168,Codes!$A$118:$B$122,2,FALSE))/1000000), "")</f>
        <v>0.3</v>
      </c>
      <c r="O168">
        <f>On_Off!Q168</f>
        <v>300000</v>
      </c>
      <c r="P168" t="str">
        <f>On_Off!R168</f>
        <v>FJD</v>
      </c>
    </row>
    <row r="169" spans="1:16">
      <c r="A169" t="str">
        <f>On_Off!A169</f>
        <v>W28</v>
      </c>
      <c r="B169" t="str">
        <f>On_Off!B169</f>
        <v>ON</v>
      </c>
      <c r="C169">
        <f>On_Off!C169</f>
        <v>0</v>
      </c>
      <c r="D169" t="str">
        <f>On_Off!D169</f>
        <v>Waterways</v>
      </c>
      <c r="E169" t="str">
        <f>On_Off!E169</f>
        <v>New</v>
      </c>
      <c r="F169" t="str">
        <f>On_Off!G169</f>
        <v>MoAW</v>
      </c>
      <c r="G169" t="str">
        <f>On_Off!H169</f>
        <v>MoAW</v>
      </c>
      <c r="H169" t="str">
        <f>On_Off!I169</f>
        <v>Waterways</v>
      </c>
      <c r="I169" t="str">
        <f>On_Off!J169</f>
        <v>Coastal Erosion Protection Works</v>
      </c>
      <c r="J169" t="str">
        <f>On_Off!K169</f>
        <v>Navola Village NBS Seawall</v>
      </c>
      <c r="K169" t="str">
        <f>On_Off!M169</f>
        <v>Western</v>
      </c>
      <c r="L169" t="str">
        <f>On_Off!P169</f>
        <v>Planning</v>
      </c>
      <c r="M169" s="97">
        <f t="shared" si="2"/>
        <v>180000</v>
      </c>
      <c r="N169" s="96">
        <f>IF(O169&lt;&gt;"",((O169/VLOOKUP(P169,Codes!$A$118:$B$122,2,FALSE))/1000000), "")</f>
        <v>0.18</v>
      </c>
      <c r="O169">
        <f>On_Off!Q169</f>
        <v>180000</v>
      </c>
      <c r="P169" t="str">
        <f>On_Off!R169</f>
        <v>FJD</v>
      </c>
    </row>
    <row r="170" spans="1:16">
      <c r="A170" t="str">
        <f>On_Off!A170</f>
        <v>W29</v>
      </c>
      <c r="B170" t="str">
        <f>On_Off!B170</f>
        <v>ON</v>
      </c>
      <c r="C170">
        <f>On_Off!C170</f>
        <v>0</v>
      </c>
      <c r="D170" t="str">
        <f>On_Off!D170</f>
        <v>Waterways</v>
      </c>
      <c r="E170" t="str">
        <f>On_Off!E170</f>
        <v>New</v>
      </c>
      <c r="F170" t="str">
        <f>On_Off!G170</f>
        <v>MoAW</v>
      </c>
      <c r="G170" t="str">
        <f>On_Off!H170</f>
        <v>MoAW</v>
      </c>
      <c r="H170" t="str">
        <f>On_Off!I170</f>
        <v>Waterways</v>
      </c>
      <c r="I170" t="str">
        <f>On_Off!J170</f>
        <v>Coastal Erosion Protection Works</v>
      </c>
      <c r="J170" t="str">
        <f>On_Off!K170</f>
        <v>Navolau No.1 Village NBS Seawall</v>
      </c>
      <c r="K170" t="str">
        <f>On_Off!M170</f>
        <v>Western</v>
      </c>
      <c r="L170" t="str">
        <f>On_Off!P170</f>
        <v>Planning</v>
      </c>
      <c r="M170" s="97">
        <f t="shared" si="2"/>
        <v>250000</v>
      </c>
      <c r="N170" s="96">
        <f>IF(O170&lt;&gt;"",((O170/VLOOKUP(P170,Codes!$A$118:$B$122,2,FALSE))/1000000), "")</f>
        <v>0.25</v>
      </c>
      <c r="O170">
        <f>On_Off!Q170</f>
        <v>250000</v>
      </c>
      <c r="P170" t="str">
        <f>On_Off!R170</f>
        <v>FJD</v>
      </c>
    </row>
    <row r="171" spans="1:16">
      <c r="A171" t="str">
        <f>On_Off!A171</f>
        <v>W30</v>
      </c>
      <c r="B171" t="str">
        <f>On_Off!B171</f>
        <v>ON</v>
      </c>
      <c r="C171">
        <f>On_Off!C171</f>
        <v>0</v>
      </c>
      <c r="D171" t="str">
        <f>On_Off!D171</f>
        <v>Waterways</v>
      </c>
      <c r="E171" t="str">
        <f>On_Off!E171</f>
        <v>New</v>
      </c>
      <c r="F171" t="str">
        <f>On_Off!G171</f>
        <v>MoAW</v>
      </c>
      <c r="G171" t="str">
        <f>On_Off!H171</f>
        <v>MoAW</v>
      </c>
      <c r="H171" t="str">
        <f>On_Off!I171</f>
        <v>Waterways</v>
      </c>
      <c r="I171" t="str">
        <f>On_Off!J171</f>
        <v>Coastal Erosion Protection Works</v>
      </c>
      <c r="J171" t="str">
        <f>On_Off!K171</f>
        <v>Galoa village NBS Seawall</v>
      </c>
      <c r="K171" t="str">
        <f>On_Off!M171</f>
        <v>Central</v>
      </c>
      <c r="L171" t="str">
        <f>On_Off!P171</f>
        <v>Planning</v>
      </c>
      <c r="M171" s="97">
        <f t="shared" si="2"/>
        <v>350000</v>
      </c>
      <c r="N171" s="96">
        <f>IF(O171&lt;&gt;"",((O171/VLOOKUP(P171,Codes!$A$118:$B$122,2,FALSE))/1000000), "")</f>
        <v>0.35</v>
      </c>
      <c r="O171">
        <f>On_Off!Q171</f>
        <v>350000</v>
      </c>
      <c r="P171" t="str">
        <f>On_Off!R171</f>
        <v>FJD</v>
      </c>
    </row>
    <row r="172" spans="1:16">
      <c r="A172" t="str">
        <f>On_Off!A172</f>
        <v>W31</v>
      </c>
      <c r="B172" t="str">
        <f>On_Off!B172</f>
        <v>ON</v>
      </c>
      <c r="C172">
        <f>On_Off!C172</f>
        <v>0</v>
      </c>
      <c r="D172" t="str">
        <f>On_Off!D172</f>
        <v>Waterways</v>
      </c>
      <c r="E172" t="str">
        <f>On_Off!E172</f>
        <v>New</v>
      </c>
      <c r="F172" t="str">
        <f>On_Off!G172</f>
        <v>MoAW</v>
      </c>
      <c r="G172" t="str">
        <f>On_Off!H172</f>
        <v>MoAW</v>
      </c>
      <c r="H172" t="str">
        <f>On_Off!I172</f>
        <v>Waterways</v>
      </c>
      <c r="I172" t="str">
        <f>On_Off!J172</f>
        <v>Coastal Erosion Protection Works</v>
      </c>
      <c r="J172" t="str">
        <f>On_Off!K172</f>
        <v>Togoru Village NBS Seawall</v>
      </c>
      <c r="K172" t="str">
        <f>On_Off!M172</f>
        <v>Central</v>
      </c>
      <c r="L172" t="str">
        <f>On_Off!P172</f>
        <v>Planning</v>
      </c>
      <c r="M172" s="97">
        <f t="shared" si="2"/>
        <v>500000</v>
      </c>
      <c r="N172" s="96">
        <f>IF(O172&lt;&gt;"",((O172/VLOOKUP(P172,Codes!$A$118:$B$122,2,FALSE))/1000000), "")</f>
        <v>0.5</v>
      </c>
      <c r="O172">
        <f>On_Off!Q172</f>
        <v>500000</v>
      </c>
      <c r="P172" t="str">
        <f>On_Off!R172</f>
        <v>FJD</v>
      </c>
    </row>
    <row r="173" spans="1:16">
      <c r="A173" t="str">
        <f>On_Off!A173</f>
        <v>W32</v>
      </c>
      <c r="B173" t="str">
        <f>On_Off!B173</f>
        <v>ON</v>
      </c>
      <c r="C173">
        <f>On_Off!C173</f>
        <v>0</v>
      </c>
      <c r="D173" t="str">
        <f>On_Off!D173</f>
        <v>Waterways</v>
      </c>
      <c r="E173" t="str">
        <f>On_Off!E173</f>
        <v>New</v>
      </c>
      <c r="F173" t="str">
        <f>On_Off!G173</f>
        <v>MoAW</v>
      </c>
      <c r="G173" t="str">
        <f>On_Off!H173</f>
        <v>MoAW</v>
      </c>
      <c r="H173" t="str">
        <f>On_Off!I173</f>
        <v>Waterways</v>
      </c>
      <c r="I173" t="str">
        <f>On_Off!J173</f>
        <v>Coastal Erosion Protection Works</v>
      </c>
      <c r="J173" t="str">
        <f>On_Off!K173</f>
        <v>Veivatuloa Village NBS Seawall</v>
      </c>
      <c r="K173" t="str">
        <f>On_Off!M173</f>
        <v>Central</v>
      </c>
      <c r="L173" t="str">
        <f>On_Off!P173</f>
        <v>Planning</v>
      </c>
      <c r="M173" s="97">
        <f t="shared" si="2"/>
        <v>250000</v>
      </c>
      <c r="N173" s="96">
        <f>IF(O173&lt;&gt;"",((O173/VLOOKUP(P173,Codes!$A$118:$B$122,2,FALSE))/1000000), "")</f>
        <v>0.25</v>
      </c>
      <c r="O173">
        <f>On_Off!Q173</f>
        <v>250000</v>
      </c>
      <c r="P173" t="str">
        <f>On_Off!R173</f>
        <v>FJD</v>
      </c>
    </row>
    <row r="174" spans="1:16">
      <c r="A174" t="str">
        <f>On_Off!A174</f>
        <v>W33</v>
      </c>
      <c r="B174" t="str">
        <f>On_Off!B174</f>
        <v>ON</v>
      </c>
      <c r="C174">
        <f>On_Off!C174</f>
        <v>0</v>
      </c>
      <c r="D174" t="str">
        <f>On_Off!D174</f>
        <v>Waterways</v>
      </c>
      <c r="E174" t="str">
        <f>On_Off!E174</f>
        <v>New</v>
      </c>
      <c r="F174" t="str">
        <f>On_Off!G174</f>
        <v>MoAW</v>
      </c>
      <c r="G174" t="str">
        <f>On_Off!H174</f>
        <v>MoAW</v>
      </c>
      <c r="H174" t="str">
        <f>On_Off!I174</f>
        <v>Waterways</v>
      </c>
      <c r="I174" t="str">
        <f>On_Off!J174</f>
        <v>Coastal Erosion Protection Works</v>
      </c>
      <c r="J174" t="str">
        <f>On_Off!K174</f>
        <v>Qarani Village NBS Seawall</v>
      </c>
      <c r="K174" t="str">
        <f>On_Off!M174</f>
        <v>Eastern</v>
      </c>
      <c r="L174" t="str">
        <f>On_Off!P174</f>
        <v>Planning</v>
      </c>
      <c r="M174" s="97">
        <f t="shared" si="2"/>
        <v>260000</v>
      </c>
      <c r="N174" s="96">
        <f>IF(O174&lt;&gt;"",((O174/VLOOKUP(P174,Codes!$A$118:$B$122,2,FALSE))/1000000), "")</f>
        <v>0.26</v>
      </c>
      <c r="O174">
        <f>On_Off!Q174</f>
        <v>260000</v>
      </c>
      <c r="P174" t="str">
        <f>On_Off!R174</f>
        <v>FJD</v>
      </c>
    </row>
    <row r="175" spans="1:16">
      <c r="A175" t="str">
        <f>On_Off!A175</f>
        <v>W34</v>
      </c>
      <c r="B175" t="str">
        <f>On_Off!B175</f>
        <v>ON</v>
      </c>
      <c r="C175">
        <f>On_Off!C175</f>
        <v>0</v>
      </c>
      <c r="D175" t="str">
        <f>On_Off!D175</f>
        <v>Waterways</v>
      </c>
      <c r="E175" t="str">
        <f>On_Off!E175</f>
        <v>New</v>
      </c>
      <c r="F175" t="str">
        <f>On_Off!G175</f>
        <v>MoAW</v>
      </c>
      <c r="G175" t="str">
        <f>On_Off!H175</f>
        <v>MoAW</v>
      </c>
      <c r="H175" t="str">
        <f>On_Off!I175</f>
        <v>Waterways</v>
      </c>
      <c r="I175" t="str">
        <f>On_Off!J175</f>
        <v>Coastal Erosion Protection Works</v>
      </c>
      <c r="J175" t="str">
        <f>On_Off!K175</f>
        <v>Navutu village NBS Seawall</v>
      </c>
      <c r="K175" t="str">
        <f>On_Off!M175</f>
        <v>Central</v>
      </c>
      <c r="L175" t="str">
        <f>On_Off!P175</f>
        <v>Planning</v>
      </c>
      <c r="M175" s="97">
        <f t="shared" si="2"/>
        <v>250000</v>
      </c>
      <c r="N175" s="96">
        <f>IF(O175&lt;&gt;"",((O175/VLOOKUP(P175,Codes!$A$118:$B$122,2,FALSE))/1000000), "")</f>
        <v>0.25</v>
      </c>
      <c r="O175">
        <f>On_Off!Q175</f>
        <v>250000</v>
      </c>
      <c r="P175" t="str">
        <f>On_Off!R175</f>
        <v>FJD</v>
      </c>
    </row>
    <row r="176" spans="1:16">
      <c r="A176" t="str">
        <f>On_Off!A176</f>
        <v>W35</v>
      </c>
      <c r="B176" t="str">
        <f>On_Off!B176</f>
        <v>ON</v>
      </c>
      <c r="C176">
        <f>On_Off!C176</f>
        <v>0</v>
      </c>
      <c r="D176" t="str">
        <f>On_Off!D176</f>
        <v>Waterways</v>
      </c>
      <c r="E176" t="str">
        <f>On_Off!E176</f>
        <v>New</v>
      </c>
      <c r="F176" t="str">
        <f>On_Off!G176</f>
        <v>MoAW</v>
      </c>
      <c r="G176" t="str">
        <f>On_Off!H176</f>
        <v>MoAW</v>
      </c>
      <c r="H176" t="str">
        <f>On_Off!I176</f>
        <v>Waterways</v>
      </c>
      <c r="I176" t="str">
        <f>On_Off!J176</f>
        <v>Coastal Erosion Protection Works</v>
      </c>
      <c r="J176" t="str">
        <f>On_Off!K176</f>
        <v>Saioko village NBS Seawall</v>
      </c>
      <c r="K176" t="str">
        <f>On_Off!M176</f>
        <v>Western</v>
      </c>
      <c r="L176" t="str">
        <f>On_Off!P176</f>
        <v>Planning</v>
      </c>
      <c r="M176" s="97">
        <f t="shared" si="2"/>
        <v>200000</v>
      </c>
      <c r="N176" s="96">
        <f>IF(O176&lt;&gt;"",((O176/VLOOKUP(P176,Codes!$A$118:$B$122,2,FALSE))/1000000), "")</f>
        <v>0.2</v>
      </c>
      <c r="O176">
        <f>On_Off!Q176</f>
        <v>200000</v>
      </c>
      <c r="P176" t="str">
        <f>On_Off!R176</f>
        <v>FJD</v>
      </c>
    </row>
    <row r="177" spans="1:16">
      <c r="A177" t="str">
        <f>On_Off!A177</f>
        <v>W36</v>
      </c>
      <c r="B177" t="str">
        <f>On_Off!B177</f>
        <v>ON</v>
      </c>
      <c r="C177">
        <f>On_Off!C177</f>
        <v>0</v>
      </c>
      <c r="D177" t="str">
        <f>On_Off!D177</f>
        <v>Waterways</v>
      </c>
      <c r="E177" t="str">
        <f>On_Off!E177</f>
        <v>New</v>
      </c>
      <c r="F177" t="str">
        <f>On_Off!G177</f>
        <v>MoAW</v>
      </c>
      <c r="G177" t="str">
        <f>On_Off!H177</f>
        <v>MoAW</v>
      </c>
      <c r="H177" t="str">
        <f>On_Off!I177</f>
        <v>Waterways</v>
      </c>
      <c r="I177" t="str">
        <f>On_Off!J177</f>
        <v>Coastal Erosion Protection Works</v>
      </c>
      <c r="J177" t="str">
        <f>On_Off!K177</f>
        <v>Tagaqe village NBS Seawall</v>
      </c>
      <c r="K177" t="str">
        <f>On_Off!M177</f>
        <v>Western</v>
      </c>
      <c r="L177" t="str">
        <f>On_Off!P177</f>
        <v>Planning</v>
      </c>
      <c r="M177" s="97">
        <f t="shared" si="2"/>
        <v>200000</v>
      </c>
      <c r="N177" s="96">
        <f>IF(O177&lt;&gt;"",((O177/VLOOKUP(P177,Codes!$A$118:$B$122,2,FALSE))/1000000), "")</f>
        <v>0.2</v>
      </c>
      <c r="O177">
        <f>On_Off!Q177</f>
        <v>200000</v>
      </c>
      <c r="P177" t="str">
        <f>On_Off!R177</f>
        <v>FJD</v>
      </c>
    </row>
    <row r="178" spans="1:16">
      <c r="A178" t="str">
        <f>On_Off!A178</f>
        <v>W37</v>
      </c>
      <c r="B178" t="str">
        <f>On_Off!B178</f>
        <v>ON</v>
      </c>
      <c r="C178" t="str">
        <f>On_Off!C178</f>
        <v>W37</v>
      </c>
      <c r="D178" t="str">
        <f>On_Off!D178</f>
        <v>Waterways</v>
      </c>
      <c r="E178" t="str">
        <f>On_Off!E178</f>
        <v>New</v>
      </c>
      <c r="F178" t="str">
        <f>On_Off!G178</f>
        <v>MoAW</v>
      </c>
      <c r="G178" t="str">
        <f>On_Off!H178</f>
        <v>MoAW</v>
      </c>
      <c r="H178" t="str">
        <f>On_Off!I178</f>
        <v>Waterways</v>
      </c>
      <c r="I178" t="str">
        <f>On_Off!J178</f>
        <v>Coastal Erosion Protection Works</v>
      </c>
      <c r="J178" t="str">
        <f>On_Off!K178</f>
        <v>Kanakana village NBS Seawall</v>
      </c>
      <c r="K178" t="str">
        <f>On_Off!M178</f>
        <v>Northern</v>
      </c>
      <c r="L178" t="str">
        <f>On_Off!P178</f>
        <v>Planning</v>
      </c>
      <c r="M178" s="97">
        <f t="shared" si="2"/>
        <v>300000</v>
      </c>
      <c r="N178" s="96">
        <f>IF(O178&lt;&gt;"",((O178/VLOOKUP(P178,Codes!$A$118:$B$122,2,FALSE))/1000000), "")</f>
        <v>0.3</v>
      </c>
      <c r="O178">
        <f>On_Off!Q178</f>
        <v>300000</v>
      </c>
      <c r="P178" t="str">
        <f>On_Off!R178</f>
        <v>FJD</v>
      </c>
    </row>
    <row r="179" spans="1:16">
      <c r="A179" t="str">
        <f>On_Off!A179</f>
        <v>W38</v>
      </c>
      <c r="B179" t="str">
        <f>On_Off!B179</f>
        <v>ON</v>
      </c>
      <c r="C179">
        <f>On_Off!C179</f>
        <v>0</v>
      </c>
      <c r="D179" t="str">
        <f>On_Off!D179</f>
        <v>Waterways</v>
      </c>
      <c r="E179" t="str">
        <f>On_Off!E179</f>
        <v>New</v>
      </c>
      <c r="F179" t="str">
        <f>On_Off!G179</f>
        <v>MoAW</v>
      </c>
      <c r="G179" t="str">
        <f>On_Off!H179</f>
        <v>MoAW</v>
      </c>
      <c r="H179" t="str">
        <f>On_Off!I179</f>
        <v>Waterways</v>
      </c>
      <c r="I179" t="str">
        <f>On_Off!J179</f>
        <v>Coastal Erosion Protection Works</v>
      </c>
      <c r="J179" t="str">
        <f>On_Off!K179</f>
        <v>Natewa village NBS seawall</v>
      </c>
      <c r="K179" t="str">
        <f>On_Off!M179</f>
        <v>Northern</v>
      </c>
      <c r="L179" t="str">
        <f>On_Off!P179</f>
        <v>Planning</v>
      </c>
      <c r="M179" s="97">
        <f t="shared" si="2"/>
        <v>170000</v>
      </c>
      <c r="N179" s="96">
        <f>IF(O179&lt;&gt;"",((O179/VLOOKUP(P179,Codes!$A$118:$B$122,2,FALSE))/1000000), "")</f>
        <v>0.17</v>
      </c>
      <c r="O179">
        <f>On_Off!Q179</f>
        <v>170000</v>
      </c>
      <c r="P179" t="str">
        <f>On_Off!R179</f>
        <v>FJD</v>
      </c>
    </row>
    <row r="180" spans="1:16">
      <c r="A180" t="str">
        <f>On_Off!A180</f>
        <v>W39</v>
      </c>
      <c r="B180" t="str">
        <f>On_Off!B180</f>
        <v>ON</v>
      </c>
      <c r="C180">
        <f>On_Off!C180</f>
        <v>0</v>
      </c>
      <c r="D180" t="str">
        <f>On_Off!D180</f>
        <v>Waterways</v>
      </c>
      <c r="E180" t="str">
        <f>On_Off!E180</f>
        <v>New</v>
      </c>
      <c r="F180" t="str">
        <f>On_Off!G180</f>
        <v>MoAW</v>
      </c>
      <c r="G180" t="str">
        <f>On_Off!H180</f>
        <v>MoAW</v>
      </c>
      <c r="H180" t="str">
        <f>On_Off!I180</f>
        <v>Waterways</v>
      </c>
      <c r="I180" t="str">
        <f>On_Off!J180</f>
        <v>Coastal Erosion Protection Works</v>
      </c>
      <c r="J180" t="str">
        <f>On_Off!K180</f>
        <v>Lakeba village NBS Seawall</v>
      </c>
      <c r="K180" t="str">
        <f>On_Off!M180</f>
        <v>Northern</v>
      </c>
      <c r="L180" t="str">
        <f>On_Off!P180</f>
        <v>Planning</v>
      </c>
      <c r="M180" s="97">
        <f t="shared" si="2"/>
        <v>260000</v>
      </c>
      <c r="N180" s="96">
        <f>IF(O180&lt;&gt;"",((O180/VLOOKUP(P180,Codes!$A$118:$B$122,2,FALSE))/1000000), "")</f>
        <v>0.26</v>
      </c>
      <c r="O180">
        <f>On_Off!Q180</f>
        <v>260000</v>
      </c>
      <c r="P180" t="str">
        <f>On_Off!R180</f>
        <v>FJD</v>
      </c>
    </row>
    <row r="181" spans="1:16">
      <c r="A181" t="str">
        <f>On_Off!A181</f>
        <v>W40</v>
      </c>
      <c r="B181" t="str">
        <f>On_Off!B181</f>
        <v>ON</v>
      </c>
      <c r="C181">
        <f>On_Off!C181</f>
        <v>0</v>
      </c>
      <c r="D181" t="str">
        <f>On_Off!D181</f>
        <v>Waterways</v>
      </c>
      <c r="E181" t="str">
        <f>On_Off!E181</f>
        <v>New</v>
      </c>
      <c r="F181" t="str">
        <f>On_Off!G181</f>
        <v>MoAW</v>
      </c>
      <c r="G181" t="str">
        <f>On_Off!H181</f>
        <v>MoAW</v>
      </c>
      <c r="H181" t="str">
        <f>On_Off!I181</f>
        <v>Waterways</v>
      </c>
      <c r="I181" t="str">
        <f>On_Off!J181</f>
        <v>Watershed Management</v>
      </c>
      <c r="J181" t="str">
        <f>On_Off!K181</f>
        <v>Qalinabulu River Retention Dam</v>
      </c>
      <c r="K181" t="str">
        <f>On_Off!M181</f>
        <v>Western</v>
      </c>
      <c r="L181" t="str">
        <f>On_Off!P181</f>
        <v>Budgeting</v>
      </c>
      <c r="M181" s="97">
        <f t="shared" si="2"/>
        <v>2000000</v>
      </c>
      <c r="N181" s="96">
        <f>IF(O181&lt;&gt;"",((O181/VLOOKUP(P181,Codes!$A$118:$B$122,2,FALSE))/1000000), "")</f>
        <v>2</v>
      </c>
      <c r="O181">
        <f>On_Off!Q181</f>
        <v>2000000</v>
      </c>
      <c r="P181" t="str">
        <f>On_Off!R181</f>
        <v>FJD</v>
      </c>
    </row>
    <row r="182" spans="1:16">
      <c r="A182" t="str">
        <f>On_Off!A182</f>
        <v>W41</v>
      </c>
      <c r="B182" t="str">
        <f>On_Off!B182</f>
        <v>ON</v>
      </c>
      <c r="C182">
        <f>On_Off!C182</f>
        <v>0</v>
      </c>
      <c r="D182" t="str">
        <f>On_Off!D182</f>
        <v>Waterways</v>
      </c>
      <c r="E182" t="str">
        <f>On_Off!E182</f>
        <v>New</v>
      </c>
      <c r="F182" t="str">
        <f>On_Off!G182</f>
        <v>MoAW</v>
      </c>
      <c r="G182" t="str">
        <f>On_Off!H182</f>
        <v>MoAW</v>
      </c>
      <c r="H182" t="str">
        <f>On_Off!I182</f>
        <v>Waterways</v>
      </c>
      <c r="I182" t="str">
        <f>On_Off!J182</f>
        <v>Watershed Management</v>
      </c>
      <c r="J182" t="str">
        <f>On_Off!K182</f>
        <v>Mosi River Retention Dam</v>
      </c>
      <c r="K182" t="str">
        <f>On_Off!M182</f>
        <v>Western</v>
      </c>
      <c r="L182" t="str">
        <f>On_Off!P182</f>
        <v>Planning</v>
      </c>
      <c r="M182" s="97">
        <f t="shared" si="2"/>
        <v>2500000</v>
      </c>
      <c r="N182" s="96">
        <f>IF(O182&lt;&gt;"",((O182/VLOOKUP(P182,Codes!$A$118:$B$122,2,FALSE))/1000000), "")</f>
        <v>2.5</v>
      </c>
      <c r="O182">
        <f>On_Off!Q182</f>
        <v>2500000</v>
      </c>
      <c r="P182" t="str">
        <f>On_Off!R182</f>
        <v>FJD</v>
      </c>
    </row>
    <row r="183" spans="1:16">
      <c r="A183" t="str">
        <f>On_Off!A183</f>
        <v>W42</v>
      </c>
      <c r="B183" t="str">
        <f>On_Off!B183</f>
        <v>ON</v>
      </c>
      <c r="C183">
        <f>On_Off!C183</f>
        <v>0</v>
      </c>
      <c r="D183" t="str">
        <f>On_Off!D183</f>
        <v>Waterways</v>
      </c>
      <c r="E183" t="str">
        <f>On_Off!E183</f>
        <v>New</v>
      </c>
      <c r="F183" t="str">
        <f>On_Off!G183</f>
        <v>MoAW</v>
      </c>
      <c r="G183" t="str">
        <f>On_Off!H183</f>
        <v>MoAW</v>
      </c>
      <c r="H183" t="str">
        <f>On_Off!I183</f>
        <v>Waterways</v>
      </c>
      <c r="I183" t="str">
        <f>On_Off!J183</f>
        <v>Watershed Management</v>
      </c>
      <c r="J183" t="str">
        <f>On_Off!K183</f>
        <v>Nakauvadra River Retetion Dam</v>
      </c>
      <c r="K183" t="str">
        <f>On_Off!M183</f>
        <v>Western</v>
      </c>
      <c r="L183" t="str">
        <f>On_Off!P183</f>
        <v>Planning</v>
      </c>
      <c r="M183" s="97">
        <f t="shared" si="2"/>
        <v>2200000</v>
      </c>
      <c r="N183" s="96">
        <f>IF(O183&lt;&gt;"",((O183/VLOOKUP(P183,Codes!$A$118:$B$122,2,FALSE))/1000000), "")</f>
        <v>2.2000000000000002</v>
      </c>
      <c r="O183">
        <f>On_Off!Q183</f>
        <v>2200000</v>
      </c>
      <c r="P183" t="str">
        <f>On_Off!R183</f>
        <v>FJD</v>
      </c>
    </row>
    <row r="184" spans="1:16">
      <c r="A184" t="str">
        <f>On_Off!A184</f>
        <v>W43</v>
      </c>
      <c r="B184" t="str">
        <f>On_Off!B184</f>
        <v>ON</v>
      </c>
      <c r="C184">
        <f>On_Off!C184</f>
        <v>0</v>
      </c>
      <c r="D184" t="str">
        <f>On_Off!D184</f>
        <v>Waterways</v>
      </c>
      <c r="E184" t="str">
        <f>On_Off!E184</f>
        <v>New</v>
      </c>
      <c r="F184" t="str">
        <f>On_Off!G184</f>
        <v>MoAW</v>
      </c>
      <c r="G184" t="str">
        <f>On_Off!H184</f>
        <v>MoAW</v>
      </c>
      <c r="H184" t="str">
        <f>On_Off!I184</f>
        <v>Waterways</v>
      </c>
      <c r="I184" t="str">
        <f>On_Off!J184</f>
        <v xml:space="preserve">Dredging Works </v>
      </c>
      <c r="J184" t="str">
        <f>On_Off!K184</f>
        <v>Qaraniki River Dredging</v>
      </c>
      <c r="K184" t="str">
        <f>On_Off!M184</f>
        <v>Central</v>
      </c>
      <c r="L184" t="str">
        <f>On_Off!P184</f>
        <v>Planning</v>
      </c>
      <c r="M184" s="97">
        <f t="shared" si="2"/>
        <v>1000000</v>
      </c>
      <c r="N184" s="96">
        <f>IF(O184&lt;&gt;"",((O184/VLOOKUP(P184,Codes!$A$118:$B$122,2,FALSE))/1000000), "")</f>
        <v>1</v>
      </c>
      <c r="O184">
        <f>On_Off!Q184</f>
        <v>1000000</v>
      </c>
      <c r="P184" t="str">
        <f>On_Off!R184</f>
        <v>FJD</v>
      </c>
    </row>
    <row r="185" spans="1:16">
      <c r="A185" t="str">
        <f>On_Off!A185</f>
        <v>W44</v>
      </c>
      <c r="B185" t="str">
        <f>On_Off!B185</f>
        <v>ON</v>
      </c>
      <c r="C185">
        <f>On_Off!C185</f>
        <v>0</v>
      </c>
      <c r="D185" t="str">
        <f>On_Off!D185</f>
        <v>Waterways</v>
      </c>
      <c r="E185" t="str">
        <f>On_Off!E185</f>
        <v>New</v>
      </c>
      <c r="F185" t="str">
        <f>On_Off!G185</f>
        <v>MoAW</v>
      </c>
      <c r="G185" t="str">
        <f>On_Off!H185</f>
        <v>MoAW</v>
      </c>
      <c r="H185" t="str">
        <f>On_Off!I185</f>
        <v>Waterways</v>
      </c>
      <c r="I185" t="str">
        <f>On_Off!J185</f>
        <v xml:space="preserve">Dredging Works </v>
      </c>
      <c r="J185" t="str">
        <f>On_Off!K185</f>
        <v>Navua River Dredging</v>
      </c>
      <c r="K185" t="str">
        <f>On_Off!M185</f>
        <v>Central</v>
      </c>
      <c r="L185" t="str">
        <f>On_Off!P185</f>
        <v>Planning</v>
      </c>
      <c r="M185" s="97">
        <f t="shared" si="2"/>
        <v>2000000</v>
      </c>
      <c r="N185" s="96">
        <f>IF(O185&lt;&gt;"",((O185/VLOOKUP(P185,Codes!$A$118:$B$122,2,FALSE))/1000000), "")</f>
        <v>2</v>
      </c>
      <c r="O185">
        <f>On_Off!Q185</f>
        <v>2000000</v>
      </c>
      <c r="P185" t="str">
        <f>On_Off!R185</f>
        <v>FJD</v>
      </c>
    </row>
    <row r="186" spans="1:16">
      <c r="A186" t="str">
        <f>On_Off!A186</f>
        <v>W45</v>
      </c>
      <c r="B186" t="str">
        <f>On_Off!B186</f>
        <v>ON</v>
      </c>
      <c r="C186">
        <f>On_Off!C186</f>
        <v>0</v>
      </c>
      <c r="D186" t="str">
        <f>On_Off!D186</f>
        <v>Waterways</v>
      </c>
      <c r="E186" t="str">
        <f>On_Off!E186</f>
        <v>New</v>
      </c>
      <c r="F186" t="str">
        <f>On_Off!G186</f>
        <v>MoAW</v>
      </c>
      <c r="G186" t="str">
        <f>On_Off!H186</f>
        <v>MoAW</v>
      </c>
      <c r="H186" t="str">
        <f>On_Off!I186</f>
        <v>Waterways</v>
      </c>
      <c r="I186" t="str">
        <f>On_Off!J186</f>
        <v xml:space="preserve">Dredging Works </v>
      </c>
      <c r="J186" t="str">
        <f>On_Off!K186</f>
        <v>Labasa River Dredging</v>
      </c>
      <c r="K186" t="str">
        <f>On_Off!M186</f>
        <v>Northern</v>
      </c>
      <c r="L186" t="str">
        <f>On_Off!P186</f>
        <v>Planning</v>
      </c>
      <c r="M186" s="97">
        <f t="shared" si="2"/>
        <v>2000000</v>
      </c>
      <c r="N186" s="96">
        <f>IF(O186&lt;&gt;"",((O186/VLOOKUP(P186,Codes!$A$118:$B$122,2,FALSE))/1000000), "")</f>
        <v>2</v>
      </c>
      <c r="O186">
        <f>On_Off!Q186</f>
        <v>2000000</v>
      </c>
      <c r="P186" t="str">
        <f>On_Off!R186</f>
        <v>FJD</v>
      </c>
    </row>
    <row r="187" spans="1:16">
      <c r="A187" t="str">
        <f>On_Off!A187</f>
        <v>W46</v>
      </c>
      <c r="B187" t="str">
        <f>On_Off!B187</f>
        <v>ON</v>
      </c>
      <c r="C187">
        <f>On_Off!C187</f>
        <v>0</v>
      </c>
      <c r="D187" t="str">
        <f>On_Off!D187</f>
        <v>Waterways</v>
      </c>
      <c r="E187" t="str">
        <f>On_Off!E187</f>
        <v>New</v>
      </c>
      <c r="F187" t="str">
        <f>On_Off!G187</f>
        <v>MoAW</v>
      </c>
      <c r="G187" t="str">
        <f>On_Off!H187</f>
        <v>MoAW</v>
      </c>
      <c r="H187" t="str">
        <f>On_Off!I187</f>
        <v>Waterways</v>
      </c>
      <c r="I187" t="str">
        <f>On_Off!J187</f>
        <v xml:space="preserve">Dredging Works </v>
      </c>
      <c r="J187" t="str">
        <f>On_Off!K187</f>
        <v>Qawa River Dredging</v>
      </c>
      <c r="K187" t="str">
        <f>On_Off!M187</f>
        <v>Northern</v>
      </c>
      <c r="L187" t="str">
        <f>On_Off!P187</f>
        <v>Planning</v>
      </c>
      <c r="M187" s="97">
        <f t="shared" si="2"/>
        <v>2000000</v>
      </c>
      <c r="N187" s="96">
        <f>IF(O187&lt;&gt;"",((O187/VLOOKUP(P187,Codes!$A$118:$B$122,2,FALSE))/1000000), "")</f>
        <v>2</v>
      </c>
      <c r="O187">
        <f>On_Off!Q187</f>
        <v>2000000</v>
      </c>
      <c r="P187" t="str">
        <f>On_Off!R187</f>
        <v>FJD</v>
      </c>
    </row>
    <row r="188" spans="1:16">
      <c r="A188" t="str">
        <f>On_Off!A188</f>
        <v>W47</v>
      </c>
      <c r="B188" t="str">
        <f>On_Off!B188</f>
        <v>ON</v>
      </c>
      <c r="C188">
        <f>On_Off!C188</f>
        <v>0</v>
      </c>
      <c r="D188" t="str">
        <f>On_Off!D188</f>
        <v>Waterways</v>
      </c>
      <c r="E188" t="str">
        <f>On_Off!E188</f>
        <v>Upgrade</v>
      </c>
      <c r="F188" t="str">
        <f>On_Off!G188</f>
        <v>MoAW</v>
      </c>
      <c r="G188" t="str">
        <f>On_Off!H188</f>
        <v>MoAW</v>
      </c>
      <c r="H188" t="str">
        <f>On_Off!I188</f>
        <v>Waterways</v>
      </c>
      <c r="I188" t="str">
        <f>On_Off!J188</f>
        <v>Maintenance of Drainage Scheme</v>
      </c>
      <c r="J188" t="str">
        <f>On_Off!K188</f>
        <v xml:space="preserve">Upscale of Soasoa Drainage Scheme </v>
      </c>
      <c r="K188" t="str">
        <f>On_Off!M188</f>
        <v>Northern</v>
      </c>
      <c r="L188" t="str">
        <f>On_Off!P188</f>
        <v>Ongoing</v>
      </c>
      <c r="M188" s="97">
        <f t="shared" si="2"/>
        <v>0</v>
      </c>
      <c r="N188" s="96">
        <f>IF(O188&lt;&gt;"",((O188/VLOOKUP(P188,Codes!$A$118:$B$122,2,FALSE))/1000000), "")</f>
        <v>0</v>
      </c>
      <c r="O188">
        <f>On_Off!Q188</f>
        <v>0</v>
      </c>
      <c r="P188" t="str">
        <f>On_Off!R188</f>
        <v>FJD</v>
      </c>
    </row>
    <row r="189" spans="1:16">
      <c r="A189" t="str">
        <f>On_Off!A189</f>
        <v>W48</v>
      </c>
      <c r="B189" t="str">
        <f>On_Off!B189</f>
        <v>ON</v>
      </c>
      <c r="C189">
        <f>On_Off!C189</f>
        <v>0</v>
      </c>
      <c r="D189" t="str">
        <f>On_Off!D189</f>
        <v>Waterways</v>
      </c>
      <c r="E189" t="str">
        <f>On_Off!E189</f>
        <v>Upgrade</v>
      </c>
      <c r="F189" t="str">
        <f>On_Off!G189</f>
        <v>MoAW</v>
      </c>
      <c r="G189" t="str">
        <f>On_Off!H189</f>
        <v>MoAW</v>
      </c>
      <c r="H189" t="str">
        <f>On_Off!I189</f>
        <v>Waterways</v>
      </c>
      <c r="I189" t="str">
        <f>On_Off!J189</f>
        <v>Maintenance of Drainage Scheme</v>
      </c>
      <c r="J189" t="str">
        <f>On_Off!K189</f>
        <v>Fabrication of New Flap &amp; Flood Gate Doorson the Existing Tidal Structure</v>
      </c>
      <c r="K189" t="str">
        <f>On_Off!M189</f>
        <v>Northern</v>
      </c>
      <c r="L189" t="str">
        <f>On_Off!P189</f>
        <v>Budgeting</v>
      </c>
      <c r="M189" s="97">
        <f t="shared" si="2"/>
        <v>200000</v>
      </c>
      <c r="N189" s="96">
        <f>IF(O189&lt;&gt;"",((O189/VLOOKUP(P189,Codes!$A$118:$B$122,2,FALSE))/1000000), "")</f>
        <v>0.2</v>
      </c>
      <c r="O189">
        <f>On_Off!Q189</f>
        <v>200000</v>
      </c>
      <c r="P189" t="str">
        <f>On_Off!R189</f>
        <v>FJD</v>
      </c>
    </row>
    <row r="190" spans="1:16">
      <c r="A190" t="str">
        <f>On_Off!A190</f>
        <v>W49</v>
      </c>
      <c r="B190" t="str">
        <f>On_Off!B190</f>
        <v>ON</v>
      </c>
      <c r="C190">
        <f>On_Off!C190</f>
        <v>0</v>
      </c>
      <c r="D190" t="str">
        <f>On_Off!D190</f>
        <v>Waterways</v>
      </c>
      <c r="E190" t="str">
        <f>On_Off!E190</f>
        <v>Upgrade</v>
      </c>
      <c r="F190" t="str">
        <f>On_Off!G190</f>
        <v>MoAW</v>
      </c>
      <c r="G190" t="str">
        <f>On_Off!H190</f>
        <v>MoAW</v>
      </c>
      <c r="H190" t="str">
        <f>On_Off!I190</f>
        <v>Waterways</v>
      </c>
      <c r="I190" t="str">
        <f>On_Off!J190</f>
        <v>Maintenance of Drainage Scheme</v>
      </c>
      <c r="J190" t="str">
        <f>On_Off!K190</f>
        <v>Fabrication of New Flap &amp; Flood Gate Doorson the Existing Tidal Structure</v>
      </c>
      <c r="K190" t="str">
        <f>On_Off!M190</f>
        <v>Central</v>
      </c>
      <c r="L190" t="str">
        <f>On_Off!P190</f>
        <v>Budgeting</v>
      </c>
      <c r="M190" s="97">
        <f t="shared" si="2"/>
        <v>200000</v>
      </c>
      <c r="N190" s="96">
        <f>IF(O190&lt;&gt;"",((O190/VLOOKUP(P190,Codes!$A$118:$B$122,2,FALSE))/1000000), "")</f>
        <v>0.2</v>
      </c>
      <c r="O190">
        <f>On_Off!Q190</f>
        <v>200000</v>
      </c>
      <c r="P190" t="str">
        <f>On_Off!R190</f>
        <v>FJD</v>
      </c>
    </row>
    <row r="191" spans="1:16">
      <c r="A191" t="str">
        <f>On_Off!A191</f>
        <v>W50</v>
      </c>
      <c r="B191" t="str">
        <f>On_Off!B191</f>
        <v>ON</v>
      </c>
      <c r="C191">
        <f>On_Off!C191</f>
        <v>0</v>
      </c>
      <c r="D191" t="str">
        <f>On_Off!D191</f>
        <v>Waterways</v>
      </c>
      <c r="E191" t="str">
        <f>On_Off!E191</f>
        <v>Upgrade</v>
      </c>
      <c r="F191" t="str">
        <f>On_Off!G191</f>
        <v>MoAW</v>
      </c>
      <c r="G191" t="str">
        <f>On_Off!H191</f>
        <v>MoAW</v>
      </c>
      <c r="H191" t="str">
        <f>On_Off!I191</f>
        <v>Waterways</v>
      </c>
      <c r="I191" t="str">
        <f>On_Off!J191</f>
        <v>Maintenance of Drainage Scheme</v>
      </c>
      <c r="J191" t="str">
        <f>On_Off!K191</f>
        <v>Fabrication of New Flap &amp; Flood Gate Doorson the Existing Tidal Structure</v>
      </c>
      <c r="K191" t="str">
        <f>On_Off!M191</f>
        <v>Western</v>
      </c>
      <c r="L191" t="str">
        <f>On_Off!P191</f>
        <v>Budgeting</v>
      </c>
      <c r="M191" s="97">
        <f t="shared" si="2"/>
        <v>200000</v>
      </c>
      <c r="N191" s="96">
        <f>IF(O191&lt;&gt;"",((O191/VLOOKUP(P191,Codes!$A$118:$B$122,2,FALSE))/1000000), "")</f>
        <v>0.2</v>
      </c>
      <c r="O191">
        <f>On_Off!Q191</f>
        <v>200000</v>
      </c>
      <c r="P191" t="str">
        <f>On_Off!R191</f>
        <v>FJD</v>
      </c>
    </row>
    <row r="192" spans="1:16">
      <c r="A192" t="str">
        <f>On_Off!A192</f>
        <v>U18</v>
      </c>
      <c r="B192" t="str">
        <f>On_Off!B192</f>
        <v>ON</v>
      </c>
      <c r="C192">
        <f>On_Off!C192</f>
        <v>0</v>
      </c>
      <c r="D192" t="str">
        <f>On_Off!D192</f>
        <v>Urban</v>
      </c>
      <c r="E192" t="str">
        <f>On_Off!E192</f>
        <v>New</v>
      </c>
      <c r="F192" t="str">
        <f>On_Off!G192</f>
        <v>MLGH</v>
      </c>
      <c r="G192" t="str">
        <f>On_Off!H192</f>
        <v>MLG</v>
      </c>
      <c r="H192" t="str">
        <f>On_Off!I192</f>
        <v>Town and Planning</v>
      </c>
      <c r="I192" t="str">
        <f>On_Off!J192</f>
        <v>New Town Development</v>
      </c>
      <c r="J192">
        <f>On_Off!K192</f>
        <v>0</v>
      </c>
      <c r="K192" t="str">
        <f>On_Off!M192</f>
        <v>National</v>
      </c>
      <c r="L192" t="str">
        <f>On_Off!P192</f>
        <v>Ongoing</v>
      </c>
      <c r="M192" s="97">
        <f t="shared" si="2"/>
        <v>3000000</v>
      </c>
      <c r="N192" s="96">
        <f>IF(O192&lt;&gt;"",((O192/VLOOKUP(P192,Codes!$A$118:$B$122,2,FALSE))/1000000), "")</f>
        <v>3</v>
      </c>
      <c r="O192">
        <f>On_Off!Q192</f>
        <v>3000000</v>
      </c>
      <c r="P192" t="str">
        <f>On_Off!R192</f>
        <v>FJD</v>
      </c>
    </row>
    <row r="193" spans="1:16">
      <c r="A193" t="str">
        <f>On_Off!A193</f>
        <v>U19</v>
      </c>
      <c r="B193" t="str">
        <f>On_Off!B193</f>
        <v>ON</v>
      </c>
      <c r="C193">
        <f>On_Off!C193</f>
        <v>0</v>
      </c>
      <c r="D193" t="str">
        <f>On_Off!D193</f>
        <v>Urban</v>
      </c>
      <c r="E193" t="str">
        <f>On_Off!E193</f>
        <v>New</v>
      </c>
      <c r="F193" t="str">
        <f>On_Off!G193</f>
        <v>MLGH</v>
      </c>
      <c r="G193" t="str">
        <f>On_Off!H193</f>
        <v>MLG</v>
      </c>
      <c r="H193" t="str">
        <f>On_Off!I193</f>
        <v>Town and Planning</v>
      </c>
      <c r="I193" t="str">
        <f>On_Off!J193</f>
        <v>New Town Development</v>
      </c>
      <c r="J193" t="str">
        <f>On_Off!K193</f>
        <v>Nabouwalu Town Centre</v>
      </c>
      <c r="K193" t="str">
        <f>On_Off!M193</f>
        <v>Northern</v>
      </c>
      <c r="L193" t="str">
        <f>On_Off!P193</f>
        <v>Ongoing</v>
      </c>
      <c r="M193" s="97">
        <f t="shared" si="2"/>
        <v>9000000</v>
      </c>
      <c r="N193" s="96">
        <f>IF(O193&lt;&gt;"",((O193/VLOOKUP(P193,Codes!$A$118:$B$122,2,FALSE))/1000000), "")</f>
        <v>9</v>
      </c>
      <c r="O193">
        <f>On_Off!Q193</f>
        <v>9000000</v>
      </c>
      <c r="P193" t="str">
        <f>On_Off!R193</f>
        <v>FJD</v>
      </c>
    </row>
    <row r="194" spans="1:16">
      <c r="A194" t="str">
        <f>On_Off!A194</f>
        <v>U20</v>
      </c>
      <c r="B194" t="str">
        <f>On_Off!B194</f>
        <v>ON</v>
      </c>
      <c r="C194">
        <f>On_Off!C194</f>
        <v>0</v>
      </c>
      <c r="D194" t="str">
        <f>On_Off!D194</f>
        <v>Urban</v>
      </c>
      <c r="E194" t="str">
        <f>On_Off!E194</f>
        <v>New</v>
      </c>
      <c r="F194" t="str">
        <f>On_Off!G194</f>
        <v>MLGH</v>
      </c>
      <c r="G194" t="str">
        <f>On_Off!H194</f>
        <v>MLG</v>
      </c>
      <c r="H194" t="str">
        <f>On_Off!I194</f>
        <v>Town and Planning</v>
      </c>
      <c r="I194" t="str">
        <f>On_Off!J194</f>
        <v>New Town Development</v>
      </c>
      <c r="J194" t="str">
        <f>On_Off!K194</f>
        <v>Nabouwalu Town Centre - Nabouwalu Passenger Terminal Services Building</v>
      </c>
      <c r="K194" t="str">
        <f>On_Off!M194</f>
        <v>Northern</v>
      </c>
      <c r="L194" t="str">
        <f>On_Off!P194</f>
        <v>Ongoing</v>
      </c>
      <c r="M194" s="97">
        <f t="shared" si="2"/>
        <v>2000000</v>
      </c>
      <c r="N194" s="96">
        <f>IF(O194&lt;&gt;"",((O194/VLOOKUP(P194,Codes!$A$118:$B$122,2,FALSE))/1000000), "")</f>
        <v>2</v>
      </c>
      <c r="O194">
        <f>On_Off!Q194</f>
        <v>2000000</v>
      </c>
      <c r="P194" t="str">
        <f>On_Off!R194</f>
        <v>FJD</v>
      </c>
    </row>
    <row r="195" spans="1:16">
      <c r="A195" t="str">
        <f>On_Off!A195</f>
        <v>U21</v>
      </c>
      <c r="B195" t="str">
        <f>On_Off!B195</f>
        <v>ON</v>
      </c>
      <c r="C195">
        <f>On_Off!C195</f>
        <v>0</v>
      </c>
      <c r="D195" t="str">
        <f>On_Off!D195</f>
        <v>Urban</v>
      </c>
      <c r="E195" t="str">
        <f>On_Off!E195</f>
        <v>New</v>
      </c>
      <c r="F195" t="str">
        <f>On_Off!G195</f>
        <v>MLGH</v>
      </c>
      <c r="G195" t="str">
        <f>On_Off!H195</f>
        <v>MLG</v>
      </c>
      <c r="H195" t="str">
        <f>On_Off!I195</f>
        <v>Town and Planning</v>
      </c>
      <c r="I195" t="str">
        <f>On_Off!J195</f>
        <v>New Town Development</v>
      </c>
      <c r="J195" t="str">
        <f>On_Off!K195</f>
        <v>Keiyasi Town Centre</v>
      </c>
      <c r="K195" t="str">
        <f>On_Off!M195</f>
        <v>Western</v>
      </c>
      <c r="L195" t="str">
        <f>On_Off!P195</f>
        <v>Ongoing</v>
      </c>
      <c r="M195" s="97">
        <f t="shared" si="2"/>
        <v>10000000</v>
      </c>
      <c r="N195" s="96">
        <f>IF(O195&lt;&gt;"",((O195/VLOOKUP(P195,Codes!$A$118:$B$122,2,FALSE))/1000000), "")</f>
        <v>10</v>
      </c>
      <c r="O195">
        <f>On_Off!Q195</f>
        <v>10000000</v>
      </c>
      <c r="P195" t="str">
        <f>On_Off!R195</f>
        <v>FJD</v>
      </c>
    </row>
    <row r="196" spans="1:16">
      <c r="A196" t="str">
        <f>On_Off!A196</f>
        <v>U22</v>
      </c>
      <c r="B196" t="str">
        <f>On_Off!B196</f>
        <v>ON</v>
      </c>
      <c r="C196">
        <f>On_Off!C196</f>
        <v>0</v>
      </c>
      <c r="D196" t="str">
        <f>On_Off!D196</f>
        <v>Urban</v>
      </c>
      <c r="E196" t="str">
        <f>On_Off!E196</f>
        <v>New</v>
      </c>
      <c r="F196" t="str">
        <f>On_Off!G196</f>
        <v>MLGH</v>
      </c>
      <c r="G196" t="str">
        <f>On_Off!H196</f>
        <v>MLG</v>
      </c>
      <c r="H196" t="str">
        <f>On_Off!I196</f>
        <v>Town and Planning</v>
      </c>
      <c r="I196" t="str">
        <f>On_Off!J196</f>
        <v>New Town Development</v>
      </c>
      <c r="J196" t="str">
        <f>On_Off!K196</f>
        <v>Korovou Town Centre</v>
      </c>
      <c r="K196" t="str">
        <f>On_Off!M196</f>
        <v>Eastern</v>
      </c>
      <c r="L196" t="str">
        <f>On_Off!P196</f>
        <v>Ongoing</v>
      </c>
      <c r="M196" s="97">
        <f t="shared" ref="M196:M259" si="3">N196*1000000</f>
        <v>10000000</v>
      </c>
      <c r="N196" s="96">
        <f>IF(O196&lt;&gt;"",((O196/VLOOKUP(P196,Codes!$A$118:$B$122,2,FALSE))/1000000), "")</f>
        <v>10</v>
      </c>
      <c r="O196">
        <f>On_Off!Q196</f>
        <v>10000000</v>
      </c>
      <c r="P196" t="str">
        <f>On_Off!R196</f>
        <v>FJD</v>
      </c>
    </row>
    <row r="197" spans="1:16">
      <c r="A197" t="str">
        <f>On_Off!A197</f>
        <v>U23</v>
      </c>
      <c r="B197" t="str">
        <f>On_Off!B197</f>
        <v>ON</v>
      </c>
      <c r="C197">
        <f>On_Off!C197</f>
        <v>0</v>
      </c>
      <c r="D197" t="str">
        <f>On_Off!D197</f>
        <v>Urban</v>
      </c>
      <c r="E197" t="str">
        <f>On_Off!E197</f>
        <v>New</v>
      </c>
      <c r="F197" t="str">
        <f>On_Off!G197</f>
        <v>MLGH</v>
      </c>
      <c r="G197" t="str">
        <f>On_Off!H197</f>
        <v>MLG</v>
      </c>
      <c r="H197" t="str">
        <f>On_Off!I197</f>
        <v>Town and Planning</v>
      </c>
      <c r="I197" t="str">
        <f>On_Off!J197</f>
        <v>New Town Development</v>
      </c>
      <c r="J197" t="str">
        <f>On_Off!K197</f>
        <v>Seaqaqa Town Centre</v>
      </c>
      <c r="K197" t="str">
        <f>On_Off!M197</f>
        <v>Northern</v>
      </c>
      <c r="L197" t="str">
        <f>On_Off!P197</f>
        <v>Ongoing</v>
      </c>
      <c r="M197" s="97">
        <f t="shared" si="3"/>
        <v>3000000</v>
      </c>
      <c r="N197" s="96">
        <f>IF(O197&lt;&gt;"",((O197/VLOOKUP(P197,Codes!$A$118:$B$122,2,FALSE))/1000000), "")</f>
        <v>3</v>
      </c>
      <c r="O197">
        <f>On_Off!Q197</f>
        <v>3000000</v>
      </c>
      <c r="P197" t="str">
        <f>On_Off!R197</f>
        <v>FJD</v>
      </c>
    </row>
    <row r="198" spans="1:16">
      <c r="A198" t="str">
        <f>On_Off!A198</f>
        <v>U24</v>
      </c>
      <c r="B198" t="str">
        <f>On_Off!B198</f>
        <v>ON</v>
      </c>
      <c r="C198">
        <f>On_Off!C198</f>
        <v>0</v>
      </c>
      <c r="D198" t="str">
        <f>On_Off!D198</f>
        <v>Urban</v>
      </c>
      <c r="E198" t="str">
        <f>On_Off!E198</f>
        <v>Study</v>
      </c>
      <c r="F198" t="str">
        <f>On_Off!G198</f>
        <v>MLGH</v>
      </c>
      <c r="G198" t="str">
        <f>On_Off!H198</f>
        <v>MLG</v>
      </c>
      <c r="H198" t="str">
        <f>On_Off!I198</f>
        <v>Town and Planning</v>
      </c>
      <c r="I198" t="str">
        <f>On_Off!J198</f>
        <v>New Town Development</v>
      </c>
      <c r="J198" t="str">
        <f>On_Off!K198</f>
        <v>Master Planning for Urban Centers</v>
      </c>
      <c r="K198" t="str">
        <f>On_Off!M198</f>
        <v>National</v>
      </c>
      <c r="L198" t="str">
        <f>On_Off!P198</f>
        <v>Ongoing</v>
      </c>
      <c r="M198" s="97">
        <f t="shared" si="3"/>
        <v>1190387</v>
      </c>
      <c r="N198" s="96">
        <f>IF(O198&lt;&gt;"",((O198/VLOOKUP(P198,Codes!$A$118:$B$122,2,FALSE))/1000000), "")</f>
        <v>1.1903870000000001</v>
      </c>
      <c r="O198">
        <f>On_Off!Q198</f>
        <v>1190387</v>
      </c>
      <c r="P198" t="str">
        <f>On_Off!R198</f>
        <v>FJD</v>
      </c>
    </row>
    <row r="199" spans="1:16">
      <c r="A199" t="str">
        <f>On_Off!A199</f>
        <v>B79</v>
      </c>
      <c r="B199" t="str">
        <f>On_Off!B199</f>
        <v>ON</v>
      </c>
      <c r="C199">
        <f>On_Off!C199</f>
        <v>0</v>
      </c>
      <c r="D199" t="str">
        <f>On_Off!D199</f>
        <v>Buildings</v>
      </c>
      <c r="E199" t="str">
        <f>On_Off!E199</f>
        <v>Upgrade</v>
      </c>
      <c r="F199" t="str">
        <f>On_Off!G199</f>
        <v>MPW</v>
      </c>
      <c r="G199" t="str">
        <f>On_Off!H199</f>
        <v>MPW</v>
      </c>
      <c r="H199" t="str">
        <f>On_Off!I199</f>
        <v>LTA</v>
      </c>
      <c r="I199">
        <f>On_Off!J199</f>
        <v>0</v>
      </c>
      <c r="J199" t="str">
        <f>On_Off!K199</f>
        <v xml:space="preserve">Labasa Restoration Project </v>
      </c>
      <c r="K199" t="str">
        <f>On_Off!M199</f>
        <v>Northern</v>
      </c>
      <c r="L199" t="str">
        <f>On_Off!P199</f>
        <v>Ongoing</v>
      </c>
      <c r="M199" s="97">
        <f t="shared" si="3"/>
        <v>3800000</v>
      </c>
      <c r="N199" s="96">
        <f>IF(O199&lt;&gt;"",((O199/VLOOKUP(P199,Codes!$A$118:$B$122,2,FALSE))/1000000), "")</f>
        <v>3.8</v>
      </c>
      <c r="O199">
        <f>On_Off!Q199</f>
        <v>3800000</v>
      </c>
      <c r="P199" t="str">
        <f>On_Off!R199</f>
        <v>FJD</v>
      </c>
    </row>
    <row r="200" spans="1:16">
      <c r="A200" t="str">
        <f>On_Off!A200</f>
        <v>B80</v>
      </c>
      <c r="B200" t="str">
        <f>On_Off!B200</f>
        <v>ON</v>
      </c>
      <c r="C200">
        <f>On_Off!C200</f>
        <v>0</v>
      </c>
      <c r="D200" t="str">
        <f>On_Off!D200</f>
        <v>Buildings</v>
      </c>
      <c r="E200" t="str">
        <f>On_Off!E200</f>
        <v>Study</v>
      </c>
      <c r="F200" t="str">
        <f>On_Off!G200</f>
        <v>MPW</v>
      </c>
      <c r="G200" t="str">
        <f>On_Off!H200</f>
        <v>MPW</v>
      </c>
      <c r="H200" t="str">
        <f>On_Off!I200</f>
        <v>LTA</v>
      </c>
      <c r="I200">
        <f>On_Off!J200</f>
        <v>0</v>
      </c>
      <c r="J200" t="str">
        <f>On_Off!K200</f>
        <v>LTA Complex Valelevu</v>
      </c>
      <c r="K200" t="str">
        <f>On_Off!M200</f>
        <v>Central</v>
      </c>
      <c r="L200" t="str">
        <f>On_Off!P200</f>
        <v>Planning</v>
      </c>
      <c r="M200" s="97">
        <f t="shared" si="3"/>
        <v>1800000</v>
      </c>
      <c r="N200" s="96">
        <f>IF(O200&lt;&gt;"",((O200/VLOOKUP(P200,Codes!$A$118:$B$122,2,FALSE))/1000000), "")</f>
        <v>1.8</v>
      </c>
      <c r="O200">
        <f>On_Off!Q200</f>
        <v>1800000</v>
      </c>
      <c r="P200" t="str">
        <f>On_Off!R200</f>
        <v>FJD</v>
      </c>
    </row>
    <row r="201" spans="1:16">
      <c r="A201" t="str">
        <f>On_Off!A201</f>
        <v>B81</v>
      </c>
      <c r="B201" t="str">
        <f>On_Off!B201</f>
        <v>ON</v>
      </c>
      <c r="C201">
        <f>On_Off!C201</f>
        <v>0</v>
      </c>
      <c r="D201" t="str">
        <f>On_Off!D201</f>
        <v>Buildings</v>
      </c>
      <c r="E201" t="str">
        <f>On_Off!E201</f>
        <v>Study</v>
      </c>
      <c r="F201" t="str">
        <f>On_Off!G201</f>
        <v>MPW</v>
      </c>
      <c r="G201" t="str">
        <f>On_Off!H201</f>
        <v>MPW</v>
      </c>
      <c r="H201" t="str">
        <f>On_Off!I201</f>
        <v>LTA</v>
      </c>
      <c r="I201">
        <f>On_Off!J201</f>
        <v>0</v>
      </c>
      <c r="J201" t="str">
        <f>On_Off!K201</f>
        <v>LTA Complex Lautoka</v>
      </c>
      <c r="K201" t="str">
        <f>On_Off!M201</f>
        <v>Western</v>
      </c>
      <c r="L201" t="str">
        <f>On_Off!P201</f>
        <v>Planning</v>
      </c>
      <c r="M201" s="97">
        <f t="shared" si="3"/>
        <v>1100000</v>
      </c>
      <c r="N201" s="96">
        <f>IF(O201&lt;&gt;"",((O201/VLOOKUP(P201,Codes!$A$118:$B$122,2,FALSE))/1000000), "")</f>
        <v>1.1000000000000001</v>
      </c>
      <c r="O201">
        <f>On_Off!Q201</f>
        <v>1100000</v>
      </c>
      <c r="P201" t="str">
        <f>On_Off!R201</f>
        <v>FJD</v>
      </c>
    </row>
    <row r="202" spans="1:16">
      <c r="A202" t="str">
        <f>On_Off!A202</f>
        <v>B82</v>
      </c>
      <c r="B202" t="str">
        <f>On_Off!B202</f>
        <v>ON</v>
      </c>
      <c r="C202">
        <f>On_Off!C202</f>
        <v>0</v>
      </c>
      <c r="D202" t="str">
        <f>On_Off!D202</f>
        <v>Buildings</v>
      </c>
      <c r="E202" t="str">
        <f>On_Off!E202</f>
        <v>Upgrade</v>
      </c>
      <c r="F202" t="str">
        <f>On_Off!G202</f>
        <v>MPW</v>
      </c>
      <c r="G202" t="str">
        <f>On_Off!H202</f>
        <v>MPW</v>
      </c>
      <c r="H202" t="str">
        <f>On_Off!I202</f>
        <v>LTA</v>
      </c>
      <c r="I202">
        <f>On_Off!J202</f>
        <v>0</v>
      </c>
      <c r="J202" t="str">
        <f>On_Off!K202</f>
        <v xml:space="preserve">New LTA Nadi Express Office </v>
      </c>
      <c r="K202" t="str">
        <f>On_Off!M202</f>
        <v>Western</v>
      </c>
      <c r="L202" t="str">
        <f>On_Off!P202</f>
        <v>Planning</v>
      </c>
      <c r="M202" s="97">
        <f t="shared" si="3"/>
        <v>304000</v>
      </c>
      <c r="N202" s="96">
        <f>IF(O202&lt;&gt;"",((O202/VLOOKUP(P202,Codes!$A$118:$B$122,2,FALSE))/1000000), "")</f>
        <v>0.30399999999999999</v>
      </c>
      <c r="O202">
        <f>On_Off!Q202</f>
        <v>304000</v>
      </c>
      <c r="P202" t="str">
        <f>On_Off!R202</f>
        <v>FJD</v>
      </c>
    </row>
    <row r="203" spans="1:16">
      <c r="A203" t="str">
        <f>On_Off!A203</f>
        <v>B83</v>
      </c>
      <c r="B203" t="str">
        <f>On_Off!B203</f>
        <v>ON</v>
      </c>
      <c r="C203">
        <f>On_Off!C203</f>
        <v>0</v>
      </c>
      <c r="D203" t="str">
        <f>On_Off!D203</f>
        <v>Buildings</v>
      </c>
      <c r="E203" t="str">
        <f>On_Off!E203</f>
        <v>Upgrade</v>
      </c>
      <c r="F203" t="str">
        <f>On_Off!G203</f>
        <v>MPW</v>
      </c>
      <c r="G203" t="str">
        <f>On_Off!H203</f>
        <v>MPW</v>
      </c>
      <c r="H203" t="str">
        <f>On_Off!I203</f>
        <v>LTA</v>
      </c>
      <c r="I203">
        <f>On_Off!J203</f>
        <v>0</v>
      </c>
      <c r="J203" t="str">
        <f>On_Off!K203</f>
        <v>New LTA Nausori Full Fledge Office</v>
      </c>
      <c r="K203" t="str">
        <f>On_Off!M203</f>
        <v>Southern</v>
      </c>
      <c r="L203" t="str">
        <f>On_Off!P203</f>
        <v>Planning</v>
      </c>
      <c r="M203" s="97">
        <f t="shared" si="3"/>
        <v>1638000</v>
      </c>
      <c r="N203" s="96">
        <f>IF(O203&lt;&gt;"",((O203/VLOOKUP(P203,Codes!$A$118:$B$122,2,FALSE))/1000000), "")</f>
        <v>1.6379999999999999</v>
      </c>
      <c r="O203">
        <f>On_Off!Q203</f>
        <v>1638000</v>
      </c>
      <c r="P203" t="str">
        <f>On_Off!R203</f>
        <v>FJD</v>
      </c>
    </row>
    <row r="204" spans="1:16">
      <c r="A204" t="str">
        <f>On_Off!A204</f>
        <v>U25</v>
      </c>
      <c r="B204" t="str">
        <f>On_Off!B204</f>
        <v>ON</v>
      </c>
      <c r="C204">
        <f>On_Off!C204</f>
        <v>0</v>
      </c>
      <c r="D204" t="str">
        <f>On_Off!D204</f>
        <v>Urban</v>
      </c>
      <c r="E204" t="str">
        <f>On_Off!E204</f>
        <v>Upgrade</v>
      </c>
      <c r="F204" t="str">
        <f>On_Off!G204</f>
        <v>MLGH</v>
      </c>
      <c r="G204" t="str">
        <f>On_Off!H204</f>
        <v>DoH</v>
      </c>
      <c r="H204">
        <f>On_Off!I204</f>
        <v>0</v>
      </c>
      <c r="I204" t="str">
        <f>On_Off!J204</f>
        <v>Formalisation of Informal Settlements</v>
      </c>
      <c r="J204" t="str">
        <f>On_Off!K204</f>
        <v>Settlement Formalisation - Cuvu</v>
      </c>
      <c r="K204" t="str">
        <f>On_Off!M204</f>
        <v>Western</v>
      </c>
      <c r="L204" t="str">
        <f>On_Off!P204</f>
        <v>Ongoing</v>
      </c>
      <c r="M204" s="97">
        <f t="shared" si="3"/>
        <v>5691288</v>
      </c>
      <c r="N204" s="96">
        <f>IF(O204&lt;&gt;"",((O204/VLOOKUP(P204,Codes!$A$118:$B$122,2,FALSE))/1000000), "")</f>
        <v>5.6912880000000001</v>
      </c>
      <c r="O204">
        <f>On_Off!Q204</f>
        <v>5691288</v>
      </c>
      <c r="P204" t="str">
        <f>On_Off!R204</f>
        <v>FJD</v>
      </c>
    </row>
    <row r="205" spans="1:16">
      <c r="A205" t="str">
        <f>On_Off!A205</f>
        <v>U26</v>
      </c>
      <c r="B205" t="str">
        <f>On_Off!B205</f>
        <v>ON</v>
      </c>
      <c r="C205">
        <f>On_Off!C205</f>
        <v>0</v>
      </c>
      <c r="D205" t="str">
        <f>On_Off!D205</f>
        <v>Urban</v>
      </c>
      <c r="E205" t="str">
        <f>On_Off!E205</f>
        <v>Upgrade</v>
      </c>
      <c r="F205" t="str">
        <f>On_Off!G205</f>
        <v>MLGH</v>
      </c>
      <c r="G205" t="str">
        <f>On_Off!H205</f>
        <v>DoH</v>
      </c>
      <c r="H205">
        <f>On_Off!I205</f>
        <v>0</v>
      </c>
      <c r="I205" t="str">
        <f>On_Off!J205</f>
        <v>Formalisation of Informal Settlements</v>
      </c>
      <c r="J205" t="str">
        <f>On_Off!K205</f>
        <v>Settlement Formalisation - Waidamudamu</v>
      </c>
      <c r="K205" t="str">
        <f>On_Off!M205</f>
        <v>Central</v>
      </c>
      <c r="L205" t="str">
        <f>On_Off!P205</f>
        <v>Ongoing</v>
      </c>
      <c r="M205" s="97">
        <f t="shared" si="3"/>
        <v>3460136</v>
      </c>
      <c r="N205" s="96">
        <f>IF(O205&lt;&gt;"",((O205/VLOOKUP(P205,Codes!$A$118:$B$122,2,FALSE))/1000000), "")</f>
        <v>3.4601359999999999</v>
      </c>
      <c r="O205">
        <f>On_Off!Q205</f>
        <v>3460136</v>
      </c>
      <c r="P205" t="str">
        <f>On_Off!R205</f>
        <v>FJD</v>
      </c>
    </row>
    <row r="206" spans="1:16">
      <c r="A206" t="str">
        <f>On_Off!A206</f>
        <v>U27</v>
      </c>
      <c r="B206" t="str">
        <f>On_Off!B206</f>
        <v>ON</v>
      </c>
      <c r="C206">
        <f>On_Off!C206</f>
        <v>0</v>
      </c>
      <c r="D206" t="str">
        <f>On_Off!D206</f>
        <v>Urban</v>
      </c>
      <c r="E206" t="str">
        <f>On_Off!E206</f>
        <v>Upgrade</v>
      </c>
      <c r="F206" t="str">
        <f>On_Off!G206</f>
        <v>MLGH</v>
      </c>
      <c r="G206" t="str">
        <f>On_Off!H206</f>
        <v>DoH</v>
      </c>
      <c r="H206">
        <f>On_Off!I206</f>
        <v>0</v>
      </c>
      <c r="I206" t="str">
        <f>On_Off!J206</f>
        <v>Formalisation of Informal Settlements</v>
      </c>
      <c r="J206" t="str">
        <f>On_Off!K206</f>
        <v>Settlement Formalisation - Sakoca</v>
      </c>
      <c r="K206" t="str">
        <f>On_Off!M206</f>
        <v>Central</v>
      </c>
      <c r="L206" t="str">
        <f>On_Off!P206</f>
        <v>Ongoing</v>
      </c>
      <c r="M206" s="97">
        <f t="shared" si="3"/>
        <v>6331203</v>
      </c>
      <c r="N206" s="96">
        <f>IF(O206&lt;&gt;"",((O206/VLOOKUP(P206,Codes!$A$118:$B$122,2,FALSE))/1000000), "")</f>
        <v>6.3312030000000004</v>
      </c>
      <c r="O206">
        <f>On_Off!Q206</f>
        <v>6331203</v>
      </c>
      <c r="P206" t="str">
        <f>On_Off!R206</f>
        <v>FJD</v>
      </c>
    </row>
    <row r="207" spans="1:16">
      <c r="A207" t="str">
        <f>On_Off!A207</f>
        <v>U28</v>
      </c>
      <c r="B207" t="str">
        <f>On_Off!B207</f>
        <v>ON</v>
      </c>
      <c r="C207">
        <f>On_Off!C207</f>
        <v>0</v>
      </c>
      <c r="D207" t="str">
        <f>On_Off!D207</f>
        <v>Urban</v>
      </c>
      <c r="E207" t="str">
        <f>On_Off!E207</f>
        <v>Upgrade</v>
      </c>
      <c r="F207" t="str">
        <f>On_Off!G207</f>
        <v>MLGH</v>
      </c>
      <c r="G207" t="str">
        <f>On_Off!H207</f>
        <v>DoH</v>
      </c>
      <c r="H207">
        <f>On_Off!I207</f>
        <v>0</v>
      </c>
      <c r="I207" t="str">
        <f>On_Off!J207</f>
        <v>Formalisation of Informal Settlements</v>
      </c>
      <c r="J207" t="str">
        <f>On_Off!K207</f>
        <v>Settlement Formalisation - Tavela</v>
      </c>
      <c r="K207" t="str">
        <f>On_Off!M207</f>
        <v>Western</v>
      </c>
      <c r="L207" t="str">
        <f>On_Off!P207</f>
        <v>Ongoing</v>
      </c>
      <c r="M207" s="97">
        <f t="shared" si="3"/>
        <v>4586783</v>
      </c>
      <c r="N207" s="96">
        <f>IF(O207&lt;&gt;"",((O207/VLOOKUP(P207,Codes!$A$118:$B$122,2,FALSE))/1000000), "")</f>
        <v>4.5867829999999996</v>
      </c>
      <c r="O207">
        <f>On_Off!Q207</f>
        <v>4586783</v>
      </c>
      <c r="P207" t="str">
        <f>On_Off!R207</f>
        <v>FJD</v>
      </c>
    </row>
    <row r="208" spans="1:16">
      <c r="A208" t="str">
        <f>On_Off!A208</f>
        <v>U29</v>
      </c>
      <c r="B208" t="str">
        <f>On_Off!B208</f>
        <v>ON</v>
      </c>
      <c r="C208">
        <f>On_Off!C208</f>
        <v>0</v>
      </c>
      <c r="D208" t="str">
        <f>On_Off!D208</f>
        <v>Urban</v>
      </c>
      <c r="E208" t="str">
        <f>On_Off!E208</f>
        <v>Upgrade</v>
      </c>
      <c r="F208" t="str">
        <f>On_Off!G208</f>
        <v>MLGH</v>
      </c>
      <c r="G208" t="str">
        <f>On_Off!H208</f>
        <v>DoH</v>
      </c>
      <c r="H208">
        <f>On_Off!I208</f>
        <v>0</v>
      </c>
      <c r="I208" t="str">
        <f>On_Off!J208</f>
        <v>Formalisation of Informal Settlements</v>
      </c>
      <c r="J208" t="str">
        <f>On_Off!K208</f>
        <v>Settlement Formalisation - Tore</v>
      </c>
      <c r="K208" t="str">
        <f>On_Off!M208</f>
        <v>Western</v>
      </c>
      <c r="L208" t="str">
        <f>On_Off!P208</f>
        <v>Ongoing</v>
      </c>
      <c r="M208" s="97">
        <f t="shared" si="3"/>
        <v>3468973</v>
      </c>
      <c r="N208" s="96">
        <f>IF(O208&lt;&gt;"",((O208/VLOOKUP(P208,Codes!$A$118:$B$122,2,FALSE))/1000000), "")</f>
        <v>3.4689730000000001</v>
      </c>
      <c r="O208">
        <f>On_Off!Q208</f>
        <v>3468973</v>
      </c>
      <c r="P208" t="str">
        <f>On_Off!R208</f>
        <v>FJD</v>
      </c>
    </row>
    <row r="209" spans="1:16">
      <c r="A209" t="str">
        <f>On_Off!A209</f>
        <v>U30</v>
      </c>
      <c r="B209" t="str">
        <f>On_Off!B209</f>
        <v>ON</v>
      </c>
      <c r="C209">
        <f>On_Off!C209</f>
        <v>0</v>
      </c>
      <c r="D209" t="str">
        <f>On_Off!D209</f>
        <v>Urban</v>
      </c>
      <c r="E209" t="str">
        <f>On_Off!E209</f>
        <v>Upgrade</v>
      </c>
      <c r="F209" t="str">
        <f>On_Off!G209</f>
        <v>MLGH</v>
      </c>
      <c r="G209" t="str">
        <f>On_Off!H209</f>
        <v>DoH</v>
      </c>
      <c r="H209">
        <f>On_Off!I209</f>
        <v>0</v>
      </c>
      <c r="I209" t="str">
        <f>On_Off!J209</f>
        <v>Formalisation of Informal Settlements</v>
      </c>
      <c r="J209" t="str">
        <f>On_Off!K209</f>
        <v>Settlement Formalisation - Field 4</v>
      </c>
      <c r="K209" t="str">
        <f>On_Off!M209</f>
        <v>Western</v>
      </c>
      <c r="L209" t="str">
        <f>On_Off!P209</f>
        <v>Ongoing</v>
      </c>
      <c r="M209" s="97">
        <f t="shared" si="3"/>
        <v>4894087</v>
      </c>
      <c r="N209" s="96">
        <f>IF(O209&lt;&gt;"",((O209/VLOOKUP(P209,Codes!$A$118:$B$122,2,FALSE))/1000000), "")</f>
        <v>4.8940869999999999</v>
      </c>
      <c r="O209">
        <f>On_Off!Q209</f>
        <v>4894087</v>
      </c>
      <c r="P209" t="str">
        <f>On_Off!R209</f>
        <v>FJD</v>
      </c>
    </row>
    <row r="210" spans="1:16">
      <c r="A210" t="str">
        <f>On_Off!A210</f>
        <v>U31</v>
      </c>
      <c r="B210" t="str">
        <f>On_Off!B210</f>
        <v>ON</v>
      </c>
      <c r="C210">
        <f>On_Off!C210</f>
        <v>0</v>
      </c>
      <c r="D210" t="str">
        <f>On_Off!D210</f>
        <v>Urban</v>
      </c>
      <c r="E210" t="str">
        <f>On_Off!E210</f>
        <v>Upgrade</v>
      </c>
      <c r="F210" t="str">
        <f>On_Off!G210</f>
        <v>MLGH</v>
      </c>
      <c r="G210" t="str">
        <f>On_Off!H210</f>
        <v>DoH</v>
      </c>
      <c r="H210">
        <f>On_Off!I210</f>
        <v>0</v>
      </c>
      <c r="I210" t="str">
        <f>On_Off!J210</f>
        <v>Formalisation of Informal Settlements</v>
      </c>
      <c r="J210" t="str">
        <f>On_Off!K210</f>
        <v>Settlement Formalisation - Sasawira</v>
      </c>
      <c r="K210" t="str">
        <f>On_Off!M210</f>
        <v>Central</v>
      </c>
      <c r="L210" t="str">
        <f>On_Off!P210</f>
        <v>Ongoing</v>
      </c>
      <c r="M210" s="97">
        <f t="shared" si="3"/>
        <v>7800441</v>
      </c>
      <c r="N210" s="96">
        <f>IF(O210&lt;&gt;"",((O210/VLOOKUP(P210,Codes!$A$118:$B$122,2,FALSE))/1000000), "")</f>
        <v>7.8004410000000002</v>
      </c>
      <c r="O210">
        <f>On_Off!Q210</f>
        <v>7800441</v>
      </c>
      <c r="P210" t="str">
        <f>On_Off!R210</f>
        <v>FJD</v>
      </c>
    </row>
    <row r="211" spans="1:16">
      <c r="A211" t="str">
        <f>On_Off!A211</f>
        <v>U32</v>
      </c>
      <c r="B211" t="str">
        <f>On_Off!B211</f>
        <v>ON</v>
      </c>
      <c r="C211">
        <f>On_Off!C211</f>
        <v>0</v>
      </c>
      <c r="D211" t="str">
        <f>On_Off!D211</f>
        <v>Urban</v>
      </c>
      <c r="E211" t="str">
        <f>On_Off!E211</f>
        <v>Upgrade</v>
      </c>
      <c r="F211" t="str">
        <f>On_Off!G211</f>
        <v>MLGH</v>
      </c>
      <c r="G211" t="str">
        <f>On_Off!H211</f>
        <v>DoH</v>
      </c>
      <c r="H211">
        <f>On_Off!I211</f>
        <v>0</v>
      </c>
      <c r="I211" t="str">
        <f>On_Off!J211</f>
        <v>Formalisation of Informal Settlements</v>
      </c>
      <c r="J211" t="str">
        <f>On_Off!K211</f>
        <v>Settlement Formalisation - Lovu sea-side</v>
      </c>
      <c r="K211" t="str">
        <f>On_Off!M211</f>
        <v>Western</v>
      </c>
      <c r="L211" t="str">
        <f>On_Off!P211</f>
        <v>Ongoing</v>
      </c>
      <c r="M211" s="97">
        <f t="shared" si="3"/>
        <v>7900000</v>
      </c>
      <c r="N211" s="96">
        <f>IF(O211&lt;&gt;"",((O211/VLOOKUP(P211,Codes!$A$118:$B$122,2,FALSE))/1000000), "")</f>
        <v>7.9</v>
      </c>
      <c r="O211">
        <f>On_Off!Q211</f>
        <v>7900000</v>
      </c>
      <c r="P211" t="str">
        <f>On_Off!R211</f>
        <v>FJD</v>
      </c>
    </row>
    <row r="212" spans="1:16">
      <c r="A212" t="str">
        <f>On_Off!A212</f>
        <v>U33</v>
      </c>
      <c r="B212" t="str">
        <f>On_Off!B212</f>
        <v>ON</v>
      </c>
      <c r="C212">
        <f>On_Off!C212</f>
        <v>0</v>
      </c>
      <c r="D212" t="str">
        <f>On_Off!D212</f>
        <v>Urban</v>
      </c>
      <c r="E212" t="str">
        <f>On_Off!E212</f>
        <v>Upgrade</v>
      </c>
      <c r="F212" t="str">
        <f>On_Off!G212</f>
        <v>MLGH</v>
      </c>
      <c r="G212" t="str">
        <f>On_Off!H212</f>
        <v>DoH</v>
      </c>
      <c r="H212">
        <f>On_Off!I212</f>
        <v>0</v>
      </c>
      <c r="I212" t="str">
        <f>On_Off!J212</f>
        <v>Formalisation of Informal Settlements</v>
      </c>
      <c r="J212" t="str">
        <f>On_Off!K212</f>
        <v>Settlement Formalisation - Vunika</v>
      </c>
      <c r="K212" t="str">
        <f>On_Off!M212</f>
        <v>Northern</v>
      </c>
      <c r="L212" t="str">
        <f>On_Off!P212</f>
        <v>Ongoing</v>
      </c>
      <c r="M212" s="97">
        <f t="shared" si="3"/>
        <v>3912218</v>
      </c>
      <c r="N212" s="96">
        <f>IF(O212&lt;&gt;"",((O212/VLOOKUP(P212,Codes!$A$118:$B$122,2,FALSE))/1000000), "")</f>
        <v>3.9122180000000002</v>
      </c>
      <c r="O212">
        <f>On_Off!Q212</f>
        <v>3912218</v>
      </c>
      <c r="P212" t="str">
        <f>On_Off!R212</f>
        <v>FJD</v>
      </c>
    </row>
    <row r="213" spans="1:16">
      <c r="A213" t="str">
        <f>On_Off!A213</f>
        <v>U34</v>
      </c>
      <c r="B213" t="str">
        <f>On_Off!B213</f>
        <v>ON</v>
      </c>
      <c r="C213">
        <f>On_Off!C213</f>
        <v>0</v>
      </c>
      <c r="D213" t="str">
        <f>On_Off!D213</f>
        <v>Urban</v>
      </c>
      <c r="E213" t="str">
        <f>On_Off!E213</f>
        <v>Upgrade</v>
      </c>
      <c r="F213" t="str">
        <f>On_Off!G213</f>
        <v>MLGH</v>
      </c>
      <c r="G213" t="str">
        <f>On_Off!H213</f>
        <v>DoH</v>
      </c>
      <c r="H213">
        <f>On_Off!I213</f>
        <v>0</v>
      </c>
      <c r="I213" t="str">
        <f>On_Off!J213</f>
        <v>Formalisation of Informal Settlements</v>
      </c>
      <c r="J213" t="str">
        <f>On_Off!K213</f>
        <v>Settlement Formalisation - Valewaquyaya</v>
      </c>
      <c r="K213" t="str">
        <f>On_Off!M213</f>
        <v>Western</v>
      </c>
      <c r="L213" t="str">
        <f>On_Off!P213</f>
        <v>Ongoing</v>
      </c>
      <c r="M213" s="97">
        <f t="shared" si="3"/>
        <v>3167237</v>
      </c>
      <c r="N213" s="96">
        <f>IF(O213&lt;&gt;"",((O213/VLOOKUP(P213,Codes!$A$118:$B$122,2,FALSE))/1000000), "")</f>
        <v>3.1672370000000001</v>
      </c>
      <c r="O213">
        <f>On_Off!Q213</f>
        <v>3167237</v>
      </c>
      <c r="P213" t="str">
        <f>On_Off!R213</f>
        <v>FJD</v>
      </c>
    </row>
    <row r="214" spans="1:16">
      <c r="A214" t="str">
        <f>On_Off!A214</f>
        <v>U35</v>
      </c>
      <c r="B214" t="str">
        <f>On_Off!B214</f>
        <v>ON</v>
      </c>
      <c r="C214">
        <f>On_Off!C214</f>
        <v>0</v>
      </c>
      <c r="D214" t="str">
        <f>On_Off!D214</f>
        <v>Urban</v>
      </c>
      <c r="E214" t="str">
        <f>On_Off!E214</f>
        <v>Upgrade</v>
      </c>
      <c r="F214" t="str">
        <f>On_Off!G214</f>
        <v>MLGH</v>
      </c>
      <c r="G214" t="str">
        <f>On_Off!H214</f>
        <v>DoH</v>
      </c>
      <c r="H214">
        <f>On_Off!I214</f>
        <v>0</v>
      </c>
      <c r="I214" t="str">
        <f>On_Off!J214</f>
        <v>Formalisation of Informal Settlements</v>
      </c>
      <c r="J214" t="str">
        <f>On_Off!K214</f>
        <v>Settlement Formalisation - Wakanisila</v>
      </c>
      <c r="K214" t="str">
        <f>On_Off!M214</f>
        <v>Central</v>
      </c>
      <c r="L214" t="str">
        <f>On_Off!P214</f>
        <v>Ongoing</v>
      </c>
      <c r="M214" s="97">
        <f t="shared" si="3"/>
        <v>6604012</v>
      </c>
      <c r="N214" s="96">
        <f>IF(O214&lt;&gt;"",((O214/VLOOKUP(P214,Codes!$A$118:$B$122,2,FALSE))/1000000), "")</f>
        <v>6.604012</v>
      </c>
      <c r="O214">
        <f>On_Off!Q214</f>
        <v>6604012</v>
      </c>
      <c r="P214" t="str">
        <f>On_Off!R214</f>
        <v>FJD</v>
      </c>
    </row>
    <row r="215" spans="1:16">
      <c r="A215" t="str">
        <f>On_Off!A215</f>
        <v>U36</v>
      </c>
      <c r="B215" t="str">
        <f>On_Off!B215</f>
        <v>ON</v>
      </c>
      <c r="C215">
        <f>On_Off!C215</f>
        <v>0</v>
      </c>
      <c r="D215" t="str">
        <f>On_Off!D215</f>
        <v>Urban</v>
      </c>
      <c r="E215" t="str">
        <f>On_Off!E215</f>
        <v>Upgrade</v>
      </c>
      <c r="F215" t="str">
        <f>On_Off!G215</f>
        <v>MLGH</v>
      </c>
      <c r="G215" t="str">
        <f>On_Off!H215</f>
        <v>DoH</v>
      </c>
      <c r="H215">
        <f>On_Off!I215</f>
        <v>0</v>
      </c>
      <c r="I215" t="str">
        <f>On_Off!J215</f>
        <v>Formalisation of Informal Settlements</v>
      </c>
      <c r="J215" t="str">
        <f>On_Off!K215</f>
        <v>Settlement Formalisation - Caubati</v>
      </c>
      <c r="K215" t="str">
        <f>On_Off!M215</f>
        <v>Central</v>
      </c>
      <c r="L215" t="str">
        <f>On_Off!P215</f>
        <v>Ongoing</v>
      </c>
      <c r="M215" s="97">
        <f t="shared" si="3"/>
        <v>5070976</v>
      </c>
      <c r="N215" s="96">
        <f>IF(O215&lt;&gt;"",((O215/VLOOKUP(P215,Codes!$A$118:$B$122,2,FALSE))/1000000), "")</f>
        <v>5.0709759999999999</v>
      </c>
      <c r="O215">
        <f>On_Off!Q215</f>
        <v>5070976</v>
      </c>
      <c r="P215" t="str">
        <f>On_Off!R215</f>
        <v>FJD</v>
      </c>
    </row>
    <row r="216" spans="1:16">
      <c r="A216" t="str">
        <f>On_Off!A216</f>
        <v>U37</v>
      </c>
      <c r="B216" t="str">
        <f>On_Off!B216</f>
        <v>ON</v>
      </c>
      <c r="C216">
        <f>On_Off!C216</f>
        <v>0</v>
      </c>
      <c r="D216" t="str">
        <f>On_Off!D216</f>
        <v>Urban</v>
      </c>
      <c r="E216" t="str">
        <f>On_Off!E216</f>
        <v>Upgrade</v>
      </c>
      <c r="F216" t="str">
        <f>On_Off!G216</f>
        <v>MLGH</v>
      </c>
      <c r="G216" t="str">
        <f>On_Off!H216</f>
        <v>DoH</v>
      </c>
      <c r="H216">
        <f>On_Off!I216</f>
        <v>0</v>
      </c>
      <c r="I216" t="str">
        <f>On_Off!J216</f>
        <v>Formalisation of Informal Settlements</v>
      </c>
      <c r="J216" t="str">
        <f>On_Off!K216</f>
        <v>Settlement Formalisation - Nadonumai</v>
      </c>
      <c r="K216" t="str">
        <f>On_Off!M216</f>
        <v>Central</v>
      </c>
      <c r="L216" t="str">
        <f>On_Off!P216</f>
        <v>Ongoing</v>
      </c>
      <c r="M216" s="97">
        <f t="shared" si="3"/>
        <v>12828217</v>
      </c>
      <c r="N216" s="96">
        <f>IF(O216&lt;&gt;"",((O216/VLOOKUP(P216,Codes!$A$118:$B$122,2,FALSE))/1000000), "")</f>
        <v>12.828217</v>
      </c>
      <c r="O216">
        <f>On_Off!Q216</f>
        <v>12828217</v>
      </c>
      <c r="P216" t="str">
        <f>On_Off!R216</f>
        <v>FJD</v>
      </c>
    </row>
    <row r="217" spans="1:16">
      <c r="A217" t="str">
        <f>On_Off!A217</f>
        <v>U38</v>
      </c>
      <c r="B217" t="str">
        <f>On_Off!B217</f>
        <v>ON</v>
      </c>
      <c r="C217">
        <f>On_Off!C217</f>
        <v>0</v>
      </c>
      <c r="D217" t="str">
        <f>On_Off!D217</f>
        <v>Urban</v>
      </c>
      <c r="E217" t="str">
        <f>On_Off!E217</f>
        <v>Upgrade</v>
      </c>
      <c r="F217" t="str">
        <f>On_Off!G217</f>
        <v>MLGH</v>
      </c>
      <c r="G217" t="str">
        <f>On_Off!H217</f>
        <v>DoH</v>
      </c>
      <c r="H217">
        <f>On_Off!I217</f>
        <v>0</v>
      </c>
      <c r="I217" t="str">
        <f>On_Off!J217</f>
        <v>Formalisation of Informal Settlements</v>
      </c>
      <c r="J217" t="str">
        <f>On_Off!K217</f>
        <v>Settlement Formalisation - Tauvegavega</v>
      </c>
      <c r="K217" t="str">
        <f>On_Off!M217</f>
        <v>Western</v>
      </c>
      <c r="L217" t="str">
        <f>On_Off!P217</f>
        <v>Ongoing</v>
      </c>
      <c r="M217" s="97">
        <f t="shared" si="3"/>
        <v>21500982</v>
      </c>
      <c r="N217" s="96">
        <f>IF(O217&lt;&gt;"",((O217/VLOOKUP(P217,Codes!$A$118:$B$122,2,FALSE))/1000000), "")</f>
        <v>21.500982</v>
      </c>
      <c r="O217">
        <f>On_Off!Q217</f>
        <v>21500982</v>
      </c>
      <c r="P217" t="str">
        <f>On_Off!R217</f>
        <v>FJD</v>
      </c>
    </row>
    <row r="218" spans="1:16">
      <c r="A218" t="str">
        <f>On_Off!A218</f>
        <v>U39</v>
      </c>
      <c r="B218" t="str">
        <f>On_Off!B218</f>
        <v>ON</v>
      </c>
      <c r="C218" t="str">
        <f>On_Off!C218</f>
        <v>1U</v>
      </c>
      <c r="D218" t="str">
        <f>On_Off!D218</f>
        <v>Urban</v>
      </c>
      <c r="E218" t="str">
        <f>On_Off!E218</f>
        <v>Upgrade</v>
      </c>
      <c r="F218" t="str">
        <f>On_Off!G218</f>
        <v>MLGH</v>
      </c>
      <c r="G218" t="str">
        <f>On_Off!H218</f>
        <v>DoH</v>
      </c>
      <c r="H218">
        <f>On_Off!I218</f>
        <v>0</v>
      </c>
      <c r="I218" t="str">
        <f>On_Off!J218</f>
        <v>Formalisation of Informal Settlements</v>
      </c>
      <c r="J218" t="str">
        <f>On_Off!K218</f>
        <v>Settlement Formalisation - Nabare</v>
      </c>
      <c r="K218" t="str">
        <f>On_Off!M218</f>
        <v>Western</v>
      </c>
      <c r="L218" t="str">
        <f>On_Off!P218</f>
        <v>Budgeting</v>
      </c>
      <c r="M218" s="97">
        <f t="shared" si="3"/>
        <v>3948230</v>
      </c>
      <c r="N218" s="96">
        <f>IF(O218&lt;&gt;"",((O218/VLOOKUP(P218,Codes!$A$118:$B$122,2,FALSE))/1000000), "")</f>
        <v>3.9482300000000001</v>
      </c>
      <c r="O218">
        <f>On_Off!Q218</f>
        <v>3948230</v>
      </c>
      <c r="P218" t="str">
        <f>On_Off!R218</f>
        <v>FJD</v>
      </c>
    </row>
    <row r="219" spans="1:16">
      <c r="A219" t="str">
        <f>On_Off!A219</f>
        <v>U40</v>
      </c>
      <c r="B219" t="str">
        <f>On_Off!B219</f>
        <v>ON</v>
      </c>
      <c r="C219" t="str">
        <f>On_Off!C219</f>
        <v>1U</v>
      </c>
      <c r="D219" t="str">
        <f>On_Off!D219</f>
        <v>Urban</v>
      </c>
      <c r="E219" t="str">
        <f>On_Off!E219</f>
        <v>Upgrade</v>
      </c>
      <c r="F219" t="str">
        <f>On_Off!G219</f>
        <v>MLGH</v>
      </c>
      <c r="G219" t="str">
        <f>On_Off!H219</f>
        <v>DoH</v>
      </c>
      <c r="H219">
        <f>On_Off!I219</f>
        <v>0</v>
      </c>
      <c r="I219" t="str">
        <f>On_Off!J219</f>
        <v>Formalisation of Informal Settlements</v>
      </c>
      <c r="J219" t="str">
        <f>On_Off!K219</f>
        <v>Settlement Formalisation - Delaisaweni</v>
      </c>
      <c r="K219" t="str">
        <f>On_Off!M219</f>
        <v>Western</v>
      </c>
      <c r="L219" t="str">
        <f>On_Off!P219</f>
        <v>Budgeting</v>
      </c>
      <c r="M219" s="97">
        <f t="shared" si="3"/>
        <v>6583276</v>
      </c>
      <c r="N219" s="96">
        <f>IF(O219&lt;&gt;"",((O219/VLOOKUP(P219,Codes!$A$118:$B$122,2,FALSE))/1000000), "")</f>
        <v>6.5832759999999997</v>
      </c>
      <c r="O219">
        <f>On_Off!Q219</f>
        <v>6583276</v>
      </c>
      <c r="P219" t="str">
        <f>On_Off!R219</f>
        <v>FJD</v>
      </c>
    </row>
    <row r="220" spans="1:16">
      <c r="A220" t="str">
        <f>On_Off!A220</f>
        <v>U41</v>
      </c>
      <c r="B220" t="str">
        <f>On_Off!B220</f>
        <v>ON</v>
      </c>
      <c r="C220" t="str">
        <f>On_Off!C220</f>
        <v>1U</v>
      </c>
      <c r="D220" t="str">
        <f>On_Off!D220</f>
        <v>Urban</v>
      </c>
      <c r="E220" t="str">
        <f>On_Off!E220</f>
        <v>Upgrade</v>
      </c>
      <c r="F220" t="str">
        <f>On_Off!G220</f>
        <v>MLGH</v>
      </c>
      <c r="G220" t="str">
        <f>On_Off!H220</f>
        <v>DoH</v>
      </c>
      <c r="H220">
        <f>On_Off!I220</f>
        <v>0</v>
      </c>
      <c r="I220" t="str">
        <f>On_Off!J220</f>
        <v>Formalisation of Informal Settlements</v>
      </c>
      <c r="J220" t="str">
        <f>On_Off!K220</f>
        <v>Settlement Formalisation - Tukutora</v>
      </c>
      <c r="K220" t="str">
        <f>On_Off!M220</f>
        <v>Western</v>
      </c>
      <c r="L220" t="str">
        <f>On_Off!P220</f>
        <v>Budgeting</v>
      </c>
      <c r="M220" s="97">
        <f t="shared" si="3"/>
        <v>8247251</v>
      </c>
      <c r="N220" s="96">
        <f>IF(O220&lt;&gt;"",((O220/VLOOKUP(P220,Codes!$A$118:$B$122,2,FALSE))/1000000), "")</f>
        <v>8.2472510000000003</v>
      </c>
      <c r="O220">
        <f>On_Off!Q220</f>
        <v>8247251</v>
      </c>
      <c r="P220" t="str">
        <f>On_Off!R220</f>
        <v>FJD</v>
      </c>
    </row>
    <row r="221" spans="1:16">
      <c r="A221" t="str">
        <f>On_Off!A221</f>
        <v>U42</v>
      </c>
      <c r="B221" t="str">
        <f>On_Off!B221</f>
        <v>ON</v>
      </c>
      <c r="C221" t="str">
        <f>On_Off!C221</f>
        <v>1U</v>
      </c>
      <c r="D221" t="str">
        <f>On_Off!D221</f>
        <v>Urban</v>
      </c>
      <c r="E221" t="str">
        <f>On_Off!E221</f>
        <v>Upgrade</v>
      </c>
      <c r="F221" t="str">
        <f>On_Off!G221</f>
        <v>MLGH</v>
      </c>
      <c r="G221" t="str">
        <f>On_Off!H221</f>
        <v>DoH</v>
      </c>
      <c r="H221">
        <f>On_Off!I221</f>
        <v>0</v>
      </c>
      <c r="I221" t="str">
        <f>On_Off!J221</f>
        <v>Formalisation of Informal Settlements</v>
      </c>
      <c r="J221" t="str">
        <f>On_Off!K221</f>
        <v>Settlement Formalisation - Vunivau A</v>
      </c>
      <c r="K221" t="str">
        <f>On_Off!M221</f>
        <v>Northern</v>
      </c>
      <c r="L221" t="str">
        <f>On_Off!P221</f>
        <v>Budgeting</v>
      </c>
      <c r="M221" s="97">
        <f t="shared" si="3"/>
        <v>34867529</v>
      </c>
      <c r="N221" s="96">
        <f>IF(O221&lt;&gt;"",((O221/VLOOKUP(P221,Codes!$A$118:$B$122,2,FALSE))/1000000), "")</f>
        <v>34.867528999999998</v>
      </c>
      <c r="O221">
        <f>On_Off!Q221</f>
        <v>34867529</v>
      </c>
      <c r="P221" t="str">
        <f>On_Off!R221</f>
        <v>FJD</v>
      </c>
    </row>
    <row r="222" spans="1:16">
      <c r="A222" t="str">
        <f>On_Off!A222</f>
        <v>U43</v>
      </c>
      <c r="B222" t="str">
        <f>On_Off!B222</f>
        <v>ON</v>
      </c>
      <c r="C222" t="str">
        <f>On_Off!C222</f>
        <v>1U</v>
      </c>
      <c r="D222" t="str">
        <f>On_Off!D222</f>
        <v>Urban</v>
      </c>
      <c r="E222" t="str">
        <f>On_Off!E222</f>
        <v>Upgrade</v>
      </c>
      <c r="F222" t="str">
        <f>On_Off!G222</f>
        <v>MLGH</v>
      </c>
      <c r="G222" t="str">
        <f>On_Off!H222</f>
        <v>DoH</v>
      </c>
      <c r="H222">
        <f>On_Off!I222</f>
        <v>0</v>
      </c>
      <c r="I222" t="str">
        <f>On_Off!J222</f>
        <v>Formalisation of Informal Settlements</v>
      </c>
      <c r="J222" t="str">
        <f>On_Off!K222</f>
        <v>Settlement Formalisation - Vunivau B</v>
      </c>
      <c r="K222" t="str">
        <f>On_Off!M222</f>
        <v>Northern</v>
      </c>
      <c r="L222" t="str">
        <f>On_Off!P222</f>
        <v>Budgeting</v>
      </c>
      <c r="M222" s="97">
        <f t="shared" si="3"/>
        <v>31125046</v>
      </c>
      <c r="N222" s="96">
        <f>IF(O222&lt;&gt;"",((O222/VLOOKUP(P222,Codes!$A$118:$B$122,2,FALSE))/1000000), "")</f>
        <v>31.125046000000001</v>
      </c>
      <c r="O222">
        <f>On_Off!Q222</f>
        <v>31125046</v>
      </c>
      <c r="P222" t="str">
        <f>On_Off!R222</f>
        <v>FJD</v>
      </c>
    </row>
    <row r="223" spans="1:16">
      <c r="A223" t="str">
        <f>On_Off!A223</f>
        <v>U44</v>
      </c>
      <c r="B223" t="str">
        <f>On_Off!B223</f>
        <v>ON</v>
      </c>
      <c r="C223" t="str">
        <f>On_Off!C223</f>
        <v>1U</v>
      </c>
      <c r="D223" t="str">
        <f>On_Off!D223</f>
        <v>Urban</v>
      </c>
      <c r="E223" t="str">
        <f>On_Off!E223</f>
        <v>Upgrade</v>
      </c>
      <c r="F223" t="str">
        <f>On_Off!G223</f>
        <v>MLGH</v>
      </c>
      <c r="G223" t="str">
        <f>On_Off!H223</f>
        <v>DoH</v>
      </c>
      <c r="H223">
        <f>On_Off!I223</f>
        <v>0</v>
      </c>
      <c r="I223" t="str">
        <f>On_Off!J223</f>
        <v>Formalisation of Informal Settlements</v>
      </c>
      <c r="J223" t="str">
        <f>On_Off!K223</f>
        <v>Settlement Formalisation - Millenium</v>
      </c>
      <c r="K223" t="str">
        <f>On_Off!M223</f>
        <v>Central</v>
      </c>
      <c r="L223" t="str">
        <f>On_Off!P223</f>
        <v>Appraising</v>
      </c>
      <c r="M223" s="97">
        <f t="shared" si="3"/>
        <v>28000000</v>
      </c>
      <c r="N223" s="96">
        <f>IF(O223&lt;&gt;"",((O223/VLOOKUP(P223,Codes!$A$118:$B$122,2,FALSE))/1000000), "")</f>
        <v>28</v>
      </c>
      <c r="O223">
        <f>On_Off!Q223</f>
        <v>28000000</v>
      </c>
      <c r="P223" t="str">
        <f>On_Off!R223</f>
        <v>FJD</v>
      </c>
    </row>
    <row r="224" spans="1:16">
      <c r="A224" t="str">
        <f>On_Off!A224</f>
        <v>U45</v>
      </c>
      <c r="B224" t="str">
        <f>On_Off!B224</f>
        <v>ON</v>
      </c>
      <c r="C224" t="str">
        <f>On_Off!C224</f>
        <v>1U</v>
      </c>
      <c r="D224" t="str">
        <f>On_Off!D224</f>
        <v>Urban</v>
      </c>
      <c r="E224" t="str">
        <f>On_Off!E224</f>
        <v>Upgrade</v>
      </c>
      <c r="F224" t="str">
        <f>On_Off!G224</f>
        <v>MLGH</v>
      </c>
      <c r="G224" t="str">
        <f>On_Off!H224</f>
        <v>DoH</v>
      </c>
      <c r="H224">
        <f>On_Off!I224</f>
        <v>0</v>
      </c>
      <c r="I224" t="str">
        <f>On_Off!J224</f>
        <v>Formalisation of Informal Settlements</v>
      </c>
      <c r="J224" t="str">
        <f>On_Off!K224</f>
        <v>Settlement Formalisation - Tore 2</v>
      </c>
      <c r="K224" t="str">
        <f>On_Off!M224</f>
        <v>Western</v>
      </c>
      <c r="L224" t="str">
        <f>On_Off!P224</f>
        <v>Appraising</v>
      </c>
      <c r="M224" s="97">
        <f t="shared" si="3"/>
        <v>28000000</v>
      </c>
      <c r="N224" s="96">
        <f>IF(O224&lt;&gt;"",((O224/VLOOKUP(P224,Codes!$A$118:$B$122,2,FALSE))/1000000), "")</f>
        <v>28</v>
      </c>
      <c r="O224">
        <f>On_Off!Q224</f>
        <v>28000000</v>
      </c>
      <c r="P224" t="str">
        <f>On_Off!R224</f>
        <v>FJD</v>
      </c>
    </row>
    <row r="225" spans="1:16">
      <c r="A225" t="str">
        <f>On_Off!A225</f>
        <v>U46</v>
      </c>
      <c r="B225" t="str">
        <f>On_Off!B225</f>
        <v>ON</v>
      </c>
      <c r="C225" t="str">
        <f>On_Off!C225</f>
        <v>1U</v>
      </c>
      <c r="D225" t="str">
        <f>On_Off!D225</f>
        <v>Urban</v>
      </c>
      <c r="E225" t="str">
        <f>On_Off!E225</f>
        <v>Upgrade</v>
      </c>
      <c r="F225" t="str">
        <f>On_Off!G225</f>
        <v>MLGH</v>
      </c>
      <c r="G225" t="str">
        <f>On_Off!H225</f>
        <v>DoH</v>
      </c>
      <c r="H225">
        <f>On_Off!I225</f>
        <v>0</v>
      </c>
      <c r="I225" t="str">
        <f>On_Off!J225</f>
        <v>Formalisation of Informal Settlements</v>
      </c>
      <c r="J225" t="str">
        <f>On_Off!K225</f>
        <v>Settlement Formalisation - Vunitivi</v>
      </c>
      <c r="K225" t="str">
        <f>On_Off!M225</f>
        <v>Northern</v>
      </c>
      <c r="L225" t="str">
        <f>On_Off!P225</f>
        <v>Appraising</v>
      </c>
      <c r="M225" s="97">
        <f t="shared" si="3"/>
        <v>25000000</v>
      </c>
      <c r="N225" s="96">
        <f>IF(O225&lt;&gt;"",((O225/VLOOKUP(P225,Codes!$A$118:$B$122,2,FALSE))/1000000), "")</f>
        <v>25</v>
      </c>
      <c r="O225">
        <f>On_Off!Q225</f>
        <v>25000000</v>
      </c>
      <c r="P225" t="str">
        <f>On_Off!R225</f>
        <v>FJD</v>
      </c>
    </row>
    <row r="226" spans="1:16">
      <c r="A226" t="str">
        <f>On_Off!A226</f>
        <v>U47</v>
      </c>
      <c r="B226" t="str">
        <f>On_Off!B226</f>
        <v>ON</v>
      </c>
      <c r="C226" t="str">
        <f>On_Off!C226</f>
        <v>1U</v>
      </c>
      <c r="D226" t="str">
        <f>On_Off!D226</f>
        <v>Urban</v>
      </c>
      <c r="E226" t="str">
        <f>On_Off!E226</f>
        <v>Upgrade</v>
      </c>
      <c r="F226" t="str">
        <f>On_Off!G226</f>
        <v>MLGH</v>
      </c>
      <c r="G226" t="str">
        <f>On_Off!H226</f>
        <v>DoH</v>
      </c>
      <c r="H226">
        <f>On_Off!I226</f>
        <v>0</v>
      </c>
      <c r="I226" t="str">
        <f>On_Off!J226</f>
        <v>Formalisation of Informal Settlements</v>
      </c>
      <c r="J226" t="str">
        <f>On_Off!K226</f>
        <v>Settlement Formalisation - River Road</v>
      </c>
      <c r="K226" t="str">
        <f>On_Off!M226</f>
        <v>Central</v>
      </c>
      <c r="L226" t="str">
        <f>On_Off!P226</f>
        <v>Planning</v>
      </c>
      <c r="M226" s="97">
        <f t="shared" si="3"/>
        <v>14539770</v>
      </c>
      <c r="N226" s="96">
        <f>IF(O226&lt;&gt;"",((O226/VLOOKUP(P226,Codes!$A$118:$B$122,2,FALSE))/1000000), "")</f>
        <v>14.539770000000001</v>
      </c>
      <c r="O226">
        <f>On_Off!Q226</f>
        <v>14539770</v>
      </c>
      <c r="P226" t="str">
        <f>On_Off!R226</f>
        <v>FJD</v>
      </c>
    </row>
    <row r="227" spans="1:16">
      <c r="A227" t="str">
        <f>On_Off!A227</f>
        <v>U48</v>
      </c>
      <c r="B227" t="str">
        <f>On_Off!B227</f>
        <v>ON</v>
      </c>
      <c r="C227" t="str">
        <f>On_Off!C227</f>
        <v>1U</v>
      </c>
      <c r="D227" t="str">
        <f>On_Off!D227</f>
        <v>Urban</v>
      </c>
      <c r="E227" t="str">
        <f>On_Off!E227</f>
        <v>Upgrade</v>
      </c>
      <c r="F227" t="str">
        <f>On_Off!G227</f>
        <v>MLGH</v>
      </c>
      <c r="G227" t="str">
        <f>On_Off!H227</f>
        <v>DoH</v>
      </c>
      <c r="H227">
        <f>On_Off!I227</f>
        <v>0</v>
      </c>
      <c r="I227" t="str">
        <f>On_Off!J227</f>
        <v>Formalisation of Informal Settlements</v>
      </c>
      <c r="J227" t="str">
        <f>On_Off!K227</f>
        <v>Settlement Formalisation - Siberia Vatia</v>
      </c>
      <c r="K227" t="str">
        <f>On_Off!M227</f>
        <v>Northern</v>
      </c>
      <c r="L227" t="str">
        <f>On_Off!P227</f>
        <v>Planning</v>
      </c>
      <c r="M227" s="97">
        <f t="shared" si="3"/>
        <v>42008925</v>
      </c>
      <c r="N227" s="96">
        <f>IF(O227&lt;&gt;"",((O227/VLOOKUP(P227,Codes!$A$118:$B$122,2,FALSE))/1000000), "")</f>
        <v>42.008924999999998</v>
      </c>
      <c r="O227">
        <f>On_Off!Q227</f>
        <v>42008925</v>
      </c>
      <c r="P227" t="str">
        <f>On_Off!R227</f>
        <v>FJD</v>
      </c>
    </row>
    <row r="228" spans="1:16">
      <c r="A228" t="str">
        <f>On_Off!A228</f>
        <v>U49</v>
      </c>
      <c r="B228" t="str">
        <f>On_Off!B228</f>
        <v>ON</v>
      </c>
      <c r="C228" t="str">
        <f>On_Off!C228</f>
        <v>1U</v>
      </c>
      <c r="D228" t="str">
        <f>On_Off!D228</f>
        <v>Urban</v>
      </c>
      <c r="E228" t="str">
        <f>On_Off!E228</f>
        <v>Upgrade</v>
      </c>
      <c r="F228" t="str">
        <f>On_Off!G228</f>
        <v>MLGH</v>
      </c>
      <c r="G228" t="str">
        <f>On_Off!H228</f>
        <v>DoH</v>
      </c>
      <c r="H228">
        <f>On_Off!I228</f>
        <v>0</v>
      </c>
      <c r="I228" t="str">
        <f>On_Off!J228</f>
        <v>Formalisation of Informal Settlements</v>
      </c>
      <c r="J228" t="str">
        <f>On_Off!K228</f>
        <v>Settlement Formalisation - Veivauceva</v>
      </c>
      <c r="K228" t="str">
        <f>On_Off!M228</f>
        <v>Central</v>
      </c>
      <c r="L228" t="str">
        <f>On_Off!P228</f>
        <v>Planning</v>
      </c>
      <c r="M228" s="97">
        <f t="shared" si="3"/>
        <v>9302160</v>
      </c>
      <c r="N228" s="96">
        <f>IF(O228&lt;&gt;"",((O228/VLOOKUP(P228,Codes!$A$118:$B$122,2,FALSE))/1000000), "")</f>
        <v>9.3021600000000007</v>
      </c>
      <c r="O228">
        <f>On_Off!Q228</f>
        <v>9302160</v>
      </c>
      <c r="P228" t="str">
        <f>On_Off!R228</f>
        <v>FJD</v>
      </c>
    </row>
    <row r="229" spans="1:16">
      <c r="A229" t="str">
        <f>On_Off!A229</f>
        <v>U50</v>
      </c>
      <c r="B229" t="str">
        <f>On_Off!B229</f>
        <v>ON</v>
      </c>
      <c r="C229" t="str">
        <f>On_Off!C229</f>
        <v>1U</v>
      </c>
      <c r="D229" t="str">
        <f>On_Off!D229</f>
        <v>Urban</v>
      </c>
      <c r="E229" t="str">
        <f>On_Off!E229</f>
        <v>Upgrade</v>
      </c>
      <c r="F229" t="str">
        <f>On_Off!G229</f>
        <v>MLGH</v>
      </c>
      <c r="G229" t="str">
        <f>On_Off!H229</f>
        <v>DoH</v>
      </c>
      <c r="H229">
        <f>On_Off!I229</f>
        <v>0</v>
      </c>
      <c r="I229" t="str">
        <f>On_Off!J229</f>
        <v>Formalisation of Informal Settlements</v>
      </c>
      <c r="J229" t="str">
        <f>On_Off!K229</f>
        <v>Settlement Formalisation - Uluisila</v>
      </c>
      <c r="K229" t="str">
        <f>On_Off!M229</f>
        <v>Western</v>
      </c>
      <c r="L229" t="str">
        <f>On_Off!P229</f>
        <v>Planning</v>
      </c>
      <c r="M229" s="97">
        <f t="shared" si="3"/>
        <v>7954170</v>
      </c>
      <c r="N229" s="96">
        <f>IF(O229&lt;&gt;"",((O229/VLOOKUP(P229,Codes!$A$118:$B$122,2,FALSE))/1000000), "")</f>
        <v>7.9541700000000004</v>
      </c>
      <c r="O229">
        <f>On_Off!Q229</f>
        <v>7954170</v>
      </c>
      <c r="P229" t="str">
        <f>On_Off!R229</f>
        <v>FJD</v>
      </c>
    </row>
    <row r="230" spans="1:16">
      <c r="A230" t="str">
        <f>On_Off!A230</f>
        <v>U51</v>
      </c>
      <c r="B230" t="str">
        <f>On_Off!B230</f>
        <v>ON</v>
      </c>
      <c r="C230" t="str">
        <f>On_Off!C230</f>
        <v>1U</v>
      </c>
      <c r="D230" t="str">
        <f>On_Off!D230</f>
        <v>Urban</v>
      </c>
      <c r="E230" t="str">
        <f>On_Off!E230</f>
        <v>Upgrade</v>
      </c>
      <c r="F230" t="str">
        <f>On_Off!G230</f>
        <v>MLGH</v>
      </c>
      <c r="G230" t="str">
        <f>On_Off!H230</f>
        <v>DoH</v>
      </c>
      <c r="H230">
        <f>On_Off!I230</f>
        <v>0</v>
      </c>
      <c r="I230" t="str">
        <f>On_Off!J230</f>
        <v>Formalisation of Informal Settlements</v>
      </c>
      <c r="J230" t="str">
        <f>On_Off!K230</f>
        <v>Settlement Formalisation - Tomuka</v>
      </c>
      <c r="K230" t="str">
        <f>On_Off!M230</f>
        <v>Western</v>
      </c>
      <c r="L230" t="str">
        <f>On_Off!P230</f>
        <v>Planning</v>
      </c>
      <c r="M230" s="97">
        <f t="shared" si="3"/>
        <v>24696000</v>
      </c>
      <c r="N230" s="96">
        <f>IF(O230&lt;&gt;"",((O230/VLOOKUP(P230,Codes!$A$118:$B$122,2,FALSE))/1000000), "")</f>
        <v>24.696000000000002</v>
      </c>
      <c r="O230">
        <f>On_Off!Q230</f>
        <v>24696000</v>
      </c>
      <c r="P230" t="str">
        <f>On_Off!R230</f>
        <v>FJD</v>
      </c>
    </row>
    <row r="231" spans="1:16">
      <c r="A231" t="str">
        <f>On_Off!A231</f>
        <v>U52</v>
      </c>
      <c r="B231" t="str">
        <f>On_Off!B231</f>
        <v>ON</v>
      </c>
      <c r="C231" t="str">
        <f>On_Off!C231</f>
        <v>1U</v>
      </c>
      <c r="D231" t="str">
        <f>On_Off!D231</f>
        <v>Urban</v>
      </c>
      <c r="E231" t="str">
        <f>On_Off!E231</f>
        <v>Upgrade</v>
      </c>
      <c r="F231" t="str">
        <f>On_Off!G231</f>
        <v>MLGH</v>
      </c>
      <c r="G231" t="str">
        <f>On_Off!H231</f>
        <v>DoH</v>
      </c>
      <c r="H231">
        <f>On_Off!I231</f>
        <v>0</v>
      </c>
      <c r="I231" t="str">
        <f>On_Off!J231</f>
        <v>Formalisation of Informal Settlements</v>
      </c>
      <c r="J231" t="str">
        <f>On_Off!K231</f>
        <v>Settlement Formalisation - Delaivarewakula</v>
      </c>
      <c r="K231" t="str">
        <f>On_Off!M231</f>
        <v>Western</v>
      </c>
      <c r="L231" t="str">
        <f>On_Off!P231</f>
        <v>Planning</v>
      </c>
      <c r="M231" s="97">
        <f t="shared" si="3"/>
        <v>11586540</v>
      </c>
      <c r="N231" s="96">
        <f>IF(O231&lt;&gt;"",((O231/VLOOKUP(P231,Codes!$A$118:$B$122,2,FALSE))/1000000), "")</f>
        <v>11.586539999999999</v>
      </c>
      <c r="O231">
        <f>On_Off!Q231</f>
        <v>11586540</v>
      </c>
      <c r="P231" t="str">
        <f>On_Off!R231</f>
        <v>FJD</v>
      </c>
    </row>
    <row r="232" spans="1:16">
      <c r="A232" t="str">
        <f>On_Off!A232</f>
        <v>U53</v>
      </c>
      <c r="B232" t="str">
        <f>On_Off!B232</f>
        <v>ON</v>
      </c>
      <c r="C232" t="str">
        <f>On_Off!C232</f>
        <v>1U</v>
      </c>
      <c r="D232" t="str">
        <f>On_Off!D232</f>
        <v>Urban</v>
      </c>
      <c r="E232" t="str">
        <f>On_Off!E232</f>
        <v>Upgrade</v>
      </c>
      <c r="F232" t="str">
        <f>On_Off!G232</f>
        <v>MLGH</v>
      </c>
      <c r="G232" t="str">
        <f>On_Off!H232</f>
        <v>DoH</v>
      </c>
      <c r="H232">
        <f>On_Off!I232</f>
        <v>0</v>
      </c>
      <c r="I232" t="str">
        <f>On_Off!J232</f>
        <v>Formalisation of Informal Settlements</v>
      </c>
      <c r="J232" t="str">
        <f>On_Off!K232</f>
        <v>Settlement Formalisation - Varavu-Sauyaro</v>
      </c>
      <c r="K232" t="str">
        <f>On_Off!M232</f>
        <v>Western</v>
      </c>
      <c r="L232" t="str">
        <f>On_Off!P232</f>
        <v>Planning</v>
      </c>
      <c r="M232" s="97">
        <f t="shared" si="3"/>
        <v>12985980</v>
      </c>
      <c r="N232" s="96">
        <f>IF(O232&lt;&gt;"",((O232/VLOOKUP(P232,Codes!$A$118:$B$122,2,FALSE))/1000000), "")</f>
        <v>12.98598</v>
      </c>
      <c r="O232">
        <f>On_Off!Q232</f>
        <v>12985980</v>
      </c>
      <c r="P232" t="str">
        <f>On_Off!R232</f>
        <v>FJD</v>
      </c>
    </row>
    <row r="233" spans="1:16">
      <c r="A233" t="str">
        <f>On_Off!A233</f>
        <v>U54</v>
      </c>
      <c r="B233" t="str">
        <f>On_Off!B233</f>
        <v>ON</v>
      </c>
      <c r="C233" t="str">
        <f>On_Off!C233</f>
        <v>1U</v>
      </c>
      <c r="D233" t="str">
        <f>On_Off!D233</f>
        <v>Urban</v>
      </c>
      <c r="E233" t="str">
        <f>On_Off!E233</f>
        <v>Upgrade</v>
      </c>
      <c r="F233" t="str">
        <f>On_Off!G233</f>
        <v>MLGH</v>
      </c>
      <c r="G233" t="str">
        <f>On_Off!H233</f>
        <v>DoH</v>
      </c>
      <c r="H233">
        <f>On_Off!I233</f>
        <v>0</v>
      </c>
      <c r="I233" t="str">
        <f>On_Off!J233</f>
        <v>Formalisation of Informal Settlements</v>
      </c>
      <c r="J233" t="str">
        <f>On_Off!K233</f>
        <v>Settlement Formalisation - Qawaira</v>
      </c>
      <c r="K233" t="str">
        <f>On_Off!M233</f>
        <v>Northern</v>
      </c>
      <c r="L233" t="str">
        <f>On_Off!P233</f>
        <v>Planning</v>
      </c>
      <c r="M233" s="97">
        <f t="shared" si="3"/>
        <v>14704410</v>
      </c>
      <c r="N233" s="96">
        <f>IF(O233&lt;&gt;"",((O233/VLOOKUP(P233,Codes!$A$118:$B$122,2,FALSE))/1000000), "")</f>
        <v>14.704409999999999</v>
      </c>
      <c r="O233">
        <f>On_Off!Q233</f>
        <v>14704410</v>
      </c>
      <c r="P233" t="str">
        <f>On_Off!R233</f>
        <v>FJD</v>
      </c>
    </row>
    <row r="234" spans="1:16">
      <c r="A234" t="str">
        <f>On_Off!A234</f>
        <v>U55</v>
      </c>
      <c r="B234" t="str">
        <f>On_Off!B234</f>
        <v>ON</v>
      </c>
      <c r="C234" t="str">
        <f>On_Off!C234</f>
        <v>1U</v>
      </c>
      <c r="D234" t="str">
        <f>On_Off!D234</f>
        <v>Urban</v>
      </c>
      <c r="E234" t="str">
        <f>On_Off!E234</f>
        <v>Upgrade</v>
      </c>
      <c r="F234" t="str">
        <f>On_Off!G234</f>
        <v>MLGH</v>
      </c>
      <c r="G234" t="str">
        <f>On_Off!H234</f>
        <v>DoH</v>
      </c>
      <c r="H234">
        <f>On_Off!I234</f>
        <v>0</v>
      </c>
      <c r="I234" t="str">
        <f>On_Off!J234</f>
        <v>Formalisation of Informal Settlements</v>
      </c>
      <c r="J234" t="str">
        <f>On_Off!K234</f>
        <v>Settlement Formalisation - Natabucola</v>
      </c>
      <c r="K234" t="str">
        <f>On_Off!M234</f>
        <v>Northern</v>
      </c>
      <c r="L234" t="str">
        <f>On_Off!P234</f>
        <v>Planning</v>
      </c>
      <c r="M234" s="97">
        <f t="shared" si="3"/>
        <v>22967280</v>
      </c>
      <c r="N234" s="96">
        <f>IF(O234&lt;&gt;"",((O234/VLOOKUP(P234,Codes!$A$118:$B$122,2,FALSE))/1000000), "")</f>
        <v>22.967279999999999</v>
      </c>
      <c r="O234">
        <f>On_Off!Q234</f>
        <v>22967280</v>
      </c>
      <c r="P234" t="str">
        <f>On_Off!R234</f>
        <v>FJD</v>
      </c>
    </row>
    <row r="235" spans="1:16">
      <c r="A235" t="str">
        <f>On_Off!A235</f>
        <v>U56</v>
      </c>
      <c r="B235" t="str">
        <f>On_Off!B235</f>
        <v>ON</v>
      </c>
      <c r="C235" t="str">
        <f>On_Off!C235</f>
        <v>1U</v>
      </c>
      <c r="D235" t="str">
        <f>On_Off!D235</f>
        <v>Urban</v>
      </c>
      <c r="E235" t="str">
        <f>On_Off!E235</f>
        <v>Upgrade</v>
      </c>
      <c r="F235" t="str">
        <f>On_Off!G235</f>
        <v>MLGH</v>
      </c>
      <c r="G235" t="str">
        <f>On_Off!H235</f>
        <v>DoH</v>
      </c>
      <c r="H235">
        <f>On_Off!I235</f>
        <v>0</v>
      </c>
      <c r="I235" t="str">
        <f>On_Off!J235</f>
        <v>Formalisation of Informal Settlements</v>
      </c>
      <c r="J235" t="str">
        <f>On_Off!K235</f>
        <v>Settlement Formalisation - Nasoqele</v>
      </c>
      <c r="K235" t="str">
        <f>On_Off!M235</f>
        <v>Central</v>
      </c>
      <c r="L235" t="str">
        <f>On_Off!P235</f>
        <v>Planning</v>
      </c>
      <c r="M235" s="97">
        <f t="shared" si="3"/>
        <v>8098229.9999999991</v>
      </c>
      <c r="N235" s="96">
        <f>IF(O235&lt;&gt;"",((O235/VLOOKUP(P235,Codes!$A$118:$B$122,2,FALSE))/1000000), "")</f>
        <v>8.0982299999999992</v>
      </c>
      <c r="O235">
        <f>On_Off!Q235</f>
        <v>8098230</v>
      </c>
      <c r="P235" t="str">
        <f>On_Off!R235</f>
        <v>FJD</v>
      </c>
    </row>
    <row r="236" spans="1:16">
      <c r="A236" t="str">
        <f>On_Off!A236</f>
        <v>U57</v>
      </c>
      <c r="B236" t="str">
        <f>On_Off!B236</f>
        <v>ON</v>
      </c>
      <c r="C236" t="str">
        <f>On_Off!C236</f>
        <v>1U</v>
      </c>
      <c r="D236" t="str">
        <f>On_Off!D236</f>
        <v>Urban</v>
      </c>
      <c r="E236" t="str">
        <f>On_Off!E236</f>
        <v>Upgrade</v>
      </c>
      <c r="F236" t="str">
        <f>On_Off!G236</f>
        <v>MLGH</v>
      </c>
      <c r="G236" t="str">
        <f>On_Off!H236</f>
        <v>DoH</v>
      </c>
      <c r="H236">
        <f>On_Off!I236</f>
        <v>0</v>
      </c>
      <c r="I236" t="str">
        <f>On_Off!J236</f>
        <v>Formalisation of Informal Settlements</v>
      </c>
      <c r="J236" t="str">
        <f>On_Off!K236</f>
        <v>Settlement Formalisation - Osanabukete</v>
      </c>
      <c r="K236" t="str">
        <f>On_Off!M236</f>
        <v>Central</v>
      </c>
      <c r="L236" t="str">
        <f>On_Off!P236</f>
        <v>Planning</v>
      </c>
      <c r="M236" s="97">
        <f t="shared" si="3"/>
        <v>15846600</v>
      </c>
      <c r="N236" s="96">
        <f>IF(O236&lt;&gt;"",((O236/VLOOKUP(P236,Codes!$A$118:$B$122,2,FALSE))/1000000), "")</f>
        <v>15.8466</v>
      </c>
      <c r="O236">
        <f>On_Off!Q236</f>
        <v>15846600</v>
      </c>
      <c r="P236" t="str">
        <f>On_Off!R236</f>
        <v>FJD</v>
      </c>
    </row>
    <row r="237" spans="1:16">
      <c r="A237" t="str">
        <f>On_Off!A237</f>
        <v>U58</v>
      </c>
      <c r="B237" t="str">
        <f>On_Off!B237</f>
        <v>ON</v>
      </c>
      <c r="C237" t="str">
        <f>On_Off!C237</f>
        <v>1U</v>
      </c>
      <c r="D237" t="str">
        <f>On_Off!D237</f>
        <v>Urban</v>
      </c>
      <c r="E237" t="str">
        <f>On_Off!E237</f>
        <v>Upgrade</v>
      </c>
      <c r="F237" t="str">
        <f>On_Off!G237</f>
        <v>MLGH</v>
      </c>
      <c r="G237" t="str">
        <f>On_Off!H237</f>
        <v>DoH</v>
      </c>
      <c r="H237">
        <f>On_Off!I237</f>
        <v>0</v>
      </c>
      <c r="I237" t="str">
        <f>On_Off!J237</f>
        <v>Formalisation of Informal Settlements</v>
      </c>
      <c r="J237" t="str">
        <f>On_Off!K237</f>
        <v>Settlement Formalisation - Delainamasimasi</v>
      </c>
      <c r="K237" t="str">
        <f>On_Off!M237</f>
        <v>Western</v>
      </c>
      <c r="L237" t="str">
        <f>On_Off!P237</f>
        <v>Planning</v>
      </c>
      <c r="M237" s="97">
        <f t="shared" si="3"/>
        <v>2078580</v>
      </c>
      <c r="N237" s="96">
        <f>IF(O237&lt;&gt;"",((O237/VLOOKUP(P237,Codes!$A$118:$B$122,2,FALSE))/1000000), "")</f>
        <v>2.0785800000000001</v>
      </c>
      <c r="O237">
        <f>On_Off!Q237</f>
        <v>2078580</v>
      </c>
      <c r="P237" t="str">
        <f>On_Off!R237</f>
        <v>FJD</v>
      </c>
    </row>
    <row r="238" spans="1:16">
      <c r="A238" t="str">
        <f>On_Off!A238</f>
        <v>U59</v>
      </c>
      <c r="B238" t="str">
        <f>On_Off!B238</f>
        <v>ON</v>
      </c>
      <c r="C238" t="str">
        <f>On_Off!C238</f>
        <v>1U</v>
      </c>
      <c r="D238" t="str">
        <f>On_Off!D238</f>
        <v>Urban</v>
      </c>
      <c r="E238" t="str">
        <f>On_Off!E238</f>
        <v>Upgrade</v>
      </c>
      <c r="F238" t="str">
        <f>On_Off!G238</f>
        <v>MLGH</v>
      </c>
      <c r="G238" t="str">
        <f>On_Off!H238</f>
        <v>DoH</v>
      </c>
      <c r="H238">
        <f>On_Off!I238</f>
        <v>0</v>
      </c>
      <c r="I238" t="str">
        <f>On_Off!J238</f>
        <v>Formalisation of Informal Settlements</v>
      </c>
      <c r="J238" t="str">
        <f>On_Off!K238</f>
        <v>Settlement Formalisation - Togabalavu/ Toviilavila</v>
      </c>
      <c r="K238" t="str">
        <f>On_Off!M238</f>
        <v>Western</v>
      </c>
      <c r="L238" t="str">
        <f>On_Off!P238</f>
        <v>Planning</v>
      </c>
      <c r="M238" s="97">
        <f t="shared" si="3"/>
        <v>6863430</v>
      </c>
      <c r="N238" s="96">
        <f>IF(O238&lt;&gt;"",((O238/VLOOKUP(P238,Codes!$A$118:$B$122,2,FALSE))/1000000), "")</f>
        <v>6.8634300000000001</v>
      </c>
      <c r="O238">
        <f>On_Off!Q238</f>
        <v>6863430</v>
      </c>
      <c r="P238" t="str">
        <f>On_Off!R238</f>
        <v>FJD</v>
      </c>
    </row>
    <row r="239" spans="1:16">
      <c r="A239" t="str">
        <f>On_Off!A239</f>
        <v>U60</v>
      </c>
      <c r="B239" t="str">
        <f>On_Off!B239</f>
        <v>ON</v>
      </c>
      <c r="C239" t="str">
        <f>On_Off!C239</f>
        <v>1U</v>
      </c>
      <c r="D239" t="str">
        <f>On_Off!D239</f>
        <v>Urban</v>
      </c>
      <c r="E239" t="str">
        <f>On_Off!E239</f>
        <v>Upgrade</v>
      </c>
      <c r="F239" t="str">
        <f>On_Off!G239</f>
        <v>MLGH</v>
      </c>
      <c r="G239" t="str">
        <f>On_Off!H239</f>
        <v>DoH</v>
      </c>
      <c r="H239">
        <f>On_Off!I239</f>
        <v>0</v>
      </c>
      <c r="I239" t="str">
        <f>On_Off!J239</f>
        <v>Formalisation of Informal Settlements</v>
      </c>
      <c r="J239" t="str">
        <f>On_Off!K239</f>
        <v>Settlement Formalisation - Tukutora 2</v>
      </c>
      <c r="K239" t="str">
        <f>On_Off!M239</f>
        <v>Western</v>
      </c>
      <c r="L239" t="str">
        <f>On_Off!P239</f>
        <v>Planning</v>
      </c>
      <c r="M239" s="97">
        <f t="shared" si="3"/>
        <v>9538830</v>
      </c>
      <c r="N239" s="96">
        <f>IF(O239&lt;&gt;"",((O239/VLOOKUP(P239,Codes!$A$118:$B$122,2,FALSE))/1000000), "")</f>
        <v>9.5388300000000008</v>
      </c>
      <c r="O239">
        <f>On_Off!Q239</f>
        <v>9538830</v>
      </c>
      <c r="P239" t="str">
        <f>On_Off!R239</f>
        <v>FJD</v>
      </c>
    </row>
    <row r="240" spans="1:16">
      <c r="A240" t="str">
        <f>On_Off!A240</f>
        <v>U61</v>
      </c>
      <c r="B240" t="str">
        <f>On_Off!B240</f>
        <v>ON</v>
      </c>
      <c r="C240" t="str">
        <f>On_Off!C240</f>
        <v>1U</v>
      </c>
      <c r="D240" t="str">
        <f>On_Off!D240</f>
        <v>Urban</v>
      </c>
      <c r="E240" t="str">
        <f>On_Off!E240</f>
        <v>Upgrade</v>
      </c>
      <c r="F240" t="str">
        <f>On_Off!G240</f>
        <v>MLGH</v>
      </c>
      <c r="G240" t="str">
        <f>On_Off!H240</f>
        <v>DoH</v>
      </c>
      <c r="H240">
        <f>On_Off!I240</f>
        <v>0</v>
      </c>
      <c r="I240" t="str">
        <f>On_Off!J240</f>
        <v>Formalisation of Informal Settlements</v>
      </c>
      <c r="J240" t="str">
        <f>On_Off!K240</f>
        <v>Settlement Formalisation - Siberia Emily</v>
      </c>
      <c r="K240" t="str">
        <f>On_Off!M240</f>
        <v>Northern</v>
      </c>
      <c r="L240" t="str">
        <f>On_Off!P240</f>
        <v>Planning</v>
      </c>
      <c r="M240" s="97">
        <f t="shared" si="3"/>
        <v>24786740</v>
      </c>
      <c r="N240" s="96">
        <f>IF(O240&lt;&gt;"",((O240/VLOOKUP(P240,Codes!$A$118:$B$122,2,FALSE))/1000000), "")</f>
        <v>24.786740000000002</v>
      </c>
      <c r="O240">
        <f>On_Off!Q240</f>
        <v>24786740</v>
      </c>
      <c r="P240" t="str">
        <f>On_Off!R240</f>
        <v>FJD</v>
      </c>
    </row>
    <row r="241" spans="1:16">
      <c r="A241" t="str">
        <f>On_Off!A241</f>
        <v>U62</v>
      </c>
      <c r="B241" t="str">
        <f>On_Off!B241</f>
        <v>ON</v>
      </c>
      <c r="C241" t="str">
        <f>On_Off!C241</f>
        <v>1U</v>
      </c>
      <c r="D241" t="str">
        <f>On_Off!D241</f>
        <v>Urban</v>
      </c>
      <c r="E241" t="str">
        <f>On_Off!E241</f>
        <v>Upgrade</v>
      </c>
      <c r="F241" t="str">
        <f>On_Off!G241</f>
        <v>MLGH</v>
      </c>
      <c r="G241" t="str">
        <f>On_Off!H241</f>
        <v>DoH</v>
      </c>
      <c r="H241">
        <f>On_Off!I241</f>
        <v>0</v>
      </c>
      <c r="I241" t="str">
        <f>On_Off!J241</f>
        <v>Formalisation of Informal Settlements</v>
      </c>
      <c r="J241" t="str">
        <f>On_Off!K241</f>
        <v>Settlement Formalisation - Siberia Batinikama</v>
      </c>
      <c r="K241" t="str">
        <f>On_Off!M241</f>
        <v>Northern</v>
      </c>
      <c r="L241" t="str">
        <f>On_Off!P241</f>
        <v>Planning</v>
      </c>
      <c r="M241" s="97">
        <f t="shared" si="3"/>
        <v>34579545</v>
      </c>
      <c r="N241" s="96">
        <f>IF(O241&lt;&gt;"",((O241/VLOOKUP(P241,Codes!$A$118:$B$122,2,FALSE))/1000000), "")</f>
        <v>34.579545000000003</v>
      </c>
      <c r="O241">
        <f>On_Off!Q241</f>
        <v>34579545</v>
      </c>
      <c r="P241" t="str">
        <f>On_Off!R241</f>
        <v>FJD</v>
      </c>
    </row>
    <row r="242" spans="1:16">
      <c r="A242" t="str">
        <f>On_Off!A242</f>
        <v>U63</v>
      </c>
      <c r="B242" t="str">
        <f>On_Off!B242</f>
        <v>ON</v>
      </c>
      <c r="C242" t="str">
        <f>On_Off!C242</f>
        <v>1U</v>
      </c>
      <c r="D242" t="str">
        <f>On_Off!D242</f>
        <v>Urban</v>
      </c>
      <c r="E242" t="str">
        <f>On_Off!E242</f>
        <v>Upgrade</v>
      </c>
      <c r="F242" t="str">
        <f>On_Off!G242</f>
        <v>MLGH</v>
      </c>
      <c r="G242" t="str">
        <f>On_Off!H242</f>
        <v>DoH</v>
      </c>
      <c r="H242">
        <f>On_Off!I242</f>
        <v>0</v>
      </c>
      <c r="I242" t="str">
        <f>On_Off!J242</f>
        <v>Formalisation of Informal Settlements</v>
      </c>
      <c r="J242" t="str">
        <f>On_Off!K242</f>
        <v>Settlement Formalisation - Vunarewa</v>
      </c>
      <c r="K242" t="str">
        <f>On_Off!M242</f>
        <v>Western</v>
      </c>
      <c r="L242" t="str">
        <f>On_Off!P242</f>
        <v>Planning</v>
      </c>
      <c r="M242" s="97">
        <f t="shared" si="3"/>
        <v>527320</v>
      </c>
      <c r="N242" s="96">
        <f>IF(O242&lt;&gt;"",((O242/VLOOKUP(P242,Codes!$A$118:$B$122,2,FALSE))/1000000), "")</f>
        <v>0.52732000000000001</v>
      </c>
      <c r="O242">
        <f>On_Off!Q242</f>
        <v>527320</v>
      </c>
      <c r="P242" t="str">
        <f>On_Off!R242</f>
        <v>FJD</v>
      </c>
    </row>
    <row r="243" spans="1:16">
      <c r="A243" t="str">
        <f>On_Off!A243</f>
        <v>U64</v>
      </c>
      <c r="B243" t="str">
        <f>On_Off!B243</f>
        <v>ON</v>
      </c>
      <c r="C243" t="str">
        <f>On_Off!C243</f>
        <v>1U</v>
      </c>
      <c r="D243" t="str">
        <f>On_Off!D243</f>
        <v>Urban</v>
      </c>
      <c r="E243" t="str">
        <f>On_Off!E243</f>
        <v>Upgrade</v>
      </c>
      <c r="F243" t="str">
        <f>On_Off!G243</f>
        <v>MLGH</v>
      </c>
      <c r="G243" t="str">
        <f>On_Off!H243</f>
        <v>DoH</v>
      </c>
      <c r="H243">
        <f>On_Off!I243</f>
        <v>0</v>
      </c>
      <c r="I243" t="str">
        <f>On_Off!J243</f>
        <v>Formalisation of Informal Settlements</v>
      </c>
      <c r="J243" t="str">
        <f>On_Off!K243</f>
        <v>Settlement Formalisation - Solove</v>
      </c>
      <c r="K243" t="str">
        <f>On_Off!M243</f>
        <v>Northern</v>
      </c>
      <c r="L243" t="str">
        <f>On_Off!P243</f>
        <v>Planning</v>
      </c>
      <c r="M243" s="97">
        <f t="shared" si="3"/>
        <v>11715165</v>
      </c>
      <c r="N243" s="96">
        <f>IF(O243&lt;&gt;"",((O243/VLOOKUP(P243,Codes!$A$118:$B$122,2,FALSE))/1000000), "")</f>
        <v>11.715165000000001</v>
      </c>
      <c r="O243">
        <f>On_Off!Q243</f>
        <v>11715165</v>
      </c>
      <c r="P243" t="str">
        <f>On_Off!R243</f>
        <v>FJD</v>
      </c>
    </row>
    <row r="244" spans="1:16">
      <c r="A244" t="str">
        <f>On_Off!A244</f>
        <v>U65</v>
      </c>
      <c r="B244" t="str">
        <f>On_Off!B244</f>
        <v>ON</v>
      </c>
      <c r="C244" t="str">
        <f>On_Off!C244</f>
        <v>1U</v>
      </c>
      <c r="D244" t="str">
        <f>On_Off!D244</f>
        <v>Urban</v>
      </c>
      <c r="E244" t="str">
        <f>On_Off!E244</f>
        <v>Upgrade</v>
      </c>
      <c r="F244" t="str">
        <f>On_Off!G244</f>
        <v>MLGH</v>
      </c>
      <c r="G244" t="str">
        <f>On_Off!H244</f>
        <v>DoH</v>
      </c>
      <c r="H244">
        <f>On_Off!I244</f>
        <v>0</v>
      </c>
      <c r="I244" t="str">
        <f>On_Off!J244</f>
        <v>Formalisation of Informal Settlements</v>
      </c>
      <c r="J244" t="str">
        <f>On_Off!K244</f>
        <v>Settlement Formalisation - Navurevure- Tuatua</v>
      </c>
      <c r="K244" t="str">
        <f>On_Off!M244</f>
        <v>Northern</v>
      </c>
      <c r="L244" t="str">
        <f>On_Off!P244</f>
        <v>Planning</v>
      </c>
      <c r="M244" s="97">
        <f t="shared" si="3"/>
        <v>15393840</v>
      </c>
      <c r="N244" s="96">
        <f>IF(O244&lt;&gt;"",((O244/VLOOKUP(P244,Codes!$A$118:$B$122,2,FALSE))/1000000), "")</f>
        <v>15.393840000000001</v>
      </c>
      <c r="O244">
        <f>On_Off!Q244</f>
        <v>15393840</v>
      </c>
      <c r="P244" t="str">
        <f>On_Off!R244</f>
        <v>FJD</v>
      </c>
    </row>
    <row r="245" spans="1:16">
      <c r="A245" t="str">
        <f>On_Off!A245</f>
        <v>U66</v>
      </c>
      <c r="B245" t="str">
        <f>On_Off!B245</f>
        <v>ON</v>
      </c>
      <c r="C245" t="str">
        <f>On_Off!C245</f>
        <v>1U</v>
      </c>
      <c r="D245" t="str">
        <f>On_Off!D245</f>
        <v>Urban</v>
      </c>
      <c r="E245" t="str">
        <f>On_Off!E245</f>
        <v>Upgrade</v>
      </c>
      <c r="F245" t="str">
        <f>On_Off!G245</f>
        <v>MLGH</v>
      </c>
      <c r="G245" t="str">
        <f>On_Off!H245</f>
        <v>DoH</v>
      </c>
      <c r="H245">
        <f>On_Off!I245</f>
        <v>0</v>
      </c>
      <c r="I245" t="str">
        <f>On_Off!J245</f>
        <v>Formalisation of Informal Settlements</v>
      </c>
      <c r="J245" t="str">
        <f>On_Off!K245</f>
        <v>Settlement Formalisation - Keni</v>
      </c>
      <c r="K245" t="str">
        <f>On_Off!M245</f>
        <v>Northern</v>
      </c>
      <c r="L245" t="str">
        <f>On_Off!P245</f>
        <v>Planning</v>
      </c>
      <c r="M245" s="97">
        <f t="shared" si="3"/>
        <v>13685700</v>
      </c>
      <c r="N245" s="96">
        <f>IF(O245&lt;&gt;"",((O245/VLOOKUP(P245,Codes!$A$118:$B$122,2,FALSE))/1000000), "")</f>
        <v>13.685700000000001</v>
      </c>
      <c r="O245">
        <f>On_Off!Q245</f>
        <v>13685700</v>
      </c>
      <c r="P245" t="str">
        <f>On_Off!R245</f>
        <v>FJD</v>
      </c>
    </row>
    <row r="246" spans="1:16">
      <c r="A246" t="str">
        <f>On_Off!A246</f>
        <v>U67</v>
      </c>
      <c r="B246" t="str">
        <f>On_Off!B246</f>
        <v>ON</v>
      </c>
      <c r="C246" t="str">
        <f>On_Off!C246</f>
        <v>1U</v>
      </c>
      <c r="D246" t="str">
        <f>On_Off!D246</f>
        <v>Urban</v>
      </c>
      <c r="E246" t="str">
        <f>On_Off!E246</f>
        <v>Upgrade</v>
      </c>
      <c r="F246" t="str">
        <f>On_Off!G246</f>
        <v>MLGH</v>
      </c>
      <c r="G246" t="str">
        <f>On_Off!H246</f>
        <v>DoH</v>
      </c>
      <c r="H246">
        <f>On_Off!I246</f>
        <v>0</v>
      </c>
      <c r="I246" t="str">
        <f>On_Off!J246</f>
        <v>Formalisation of Informal Settlements</v>
      </c>
      <c r="J246" t="str">
        <f>On_Off!K246</f>
        <v>Settlement Formalisation - Qelewaqa</v>
      </c>
      <c r="K246" t="str">
        <f>On_Off!M246</f>
        <v>Northern</v>
      </c>
      <c r="L246" t="str">
        <f>On_Off!P246</f>
        <v>Planning</v>
      </c>
      <c r="M246" s="97">
        <f t="shared" si="3"/>
        <v>13742920</v>
      </c>
      <c r="N246" s="96">
        <f>IF(O246&lt;&gt;"",((O246/VLOOKUP(P246,Codes!$A$118:$B$122,2,FALSE))/1000000), "")</f>
        <v>13.74292</v>
      </c>
      <c r="O246">
        <f>On_Off!Q246</f>
        <v>13742920</v>
      </c>
      <c r="P246" t="str">
        <f>On_Off!R246</f>
        <v>FJD</v>
      </c>
    </row>
    <row r="247" spans="1:16">
      <c r="A247" t="str">
        <f>On_Off!A247</f>
        <v>U68</v>
      </c>
      <c r="B247" t="str">
        <f>On_Off!B247</f>
        <v>ON</v>
      </c>
      <c r="C247" t="str">
        <f>On_Off!C247</f>
        <v>1U</v>
      </c>
      <c r="D247" t="str">
        <f>On_Off!D247</f>
        <v>Urban</v>
      </c>
      <c r="E247" t="str">
        <f>On_Off!E247</f>
        <v>Upgrade</v>
      </c>
      <c r="F247" t="str">
        <f>On_Off!G247</f>
        <v>MLGH</v>
      </c>
      <c r="G247" t="str">
        <f>On_Off!H247</f>
        <v>DoH</v>
      </c>
      <c r="H247">
        <f>On_Off!I247</f>
        <v>0</v>
      </c>
      <c r="I247" t="str">
        <f>On_Off!J247</f>
        <v>Formalisation of Informal Settlements</v>
      </c>
      <c r="J247" t="str">
        <f>On_Off!K247</f>
        <v>Settlement Formalisation - Napoidi</v>
      </c>
      <c r="K247" t="str">
        <f>On_Off!M247</f>
        <v>Northern</v>
      </c>
      <c r="L247" t="str">
        <f>On_Off!P247</f>
        <v>Planning</v>
      </c>
      <c r="M247" s="97">
        <f t="shared" si="3"/>
        <v>61740000</v>
      </c>
      <c r="N247" s="96">
        <f>IF(O247&lt;&gt;"",((O247/VLOOKUP(P247,Codes!$A$118:$B$122,2,FALSE))/1000000), "")</f>
        <v>61.74</v>
      </c>
      <c r="O247">
        <f>On_Off!Q247</f>
        <v>61740000</v>
      </c>
      <c r="P247" t="str">
        <f>On_Off!R247</f>
        <v>FJD</v>
      </c>
    </row>
    <row r="248" spans="1:16">
      <c r="A248" t="str">
        <f>On_Off!A248</f>
        <v>U69</v>
      </c>
      <c r="B248" t="str">
        <f>On_Off!B248</f>
        <v>ON</v>
      </c>
      <c r="C248" t="str">
        <f>On_Off!C248</f>
        <v>1U</v>
      </c>
      <c r="D248" t="str">
        <f>On_Off!D248</f>
        <v>Urban</v>
      </c>
      <c r="E248" t="str">
        <f>On_Off!E248</f>
        <v>Upgrade</v>
      </c>
      <c r="F248" t="str">
        <f>On_Off!G248</f>
        <v>MLGH</v>
      </c>
      <c r="G248" t="str">
        <f>On_Off!H248</f>
        <v>DoH</v>
      </c>
      <c r="H248">
        <f>On_Off!I248</f>
        <v>0</v>
      </c>
      <c r="I248" t="str">
        <f>On_Off!J248</f>
        <v>Formalisation of Informal Settlements</v>
      </c>
      <c r="J248" t="str">
        <f>On_Off!K248</f>
        <v>Settlement Formalisation - Valemasima</v>
      </c>
      <c r="K248" t="str">
        <f>On_Off!M248</f>
        <v>Western</v>
      </c>
      <c r="L248" t="str">
        <f>On_Off!P248</f>
        <v>Planning</v>
      </c>
      <c r="M248" s="97">
        <f t="shared" si="3"/>
        <v>5145000</v>
      </c>
      <c r="N248" s="96">
        <f>IF(O248&lt;&gt;"",((O248/VLOOKUP(P248,Codes!$A$118:$B$122,2,FALSE))/1000000), "")</f>
        <v>5.1449999999999996</v>
      </c>
      <c r="O248">
        <f>On_Off!Q248</f>
        <v>5145000</v>
      </c>
      <c r="P248" t="str">
        <f>On_Off!R248</f>
        <v>FJD</v>
      </c>
    </row>
    <row r="249" spans="1:16">
      <c r="A249" t="str">
        <f>On_Off!A249</f>
        <v>U70</v>
      </c>
      <c r="B249" t="str">
        <f>On_Off!B249</f>
        <v>ON</v>
      </c>
      <c r="C249" t="str">
        <f>On_Off!C249</f>
        <v>1U</v>
      </c>
      <c r="D249" t="str">
        <f>On_Off!D249</f>
        <v>Urban</v>
      </c>
      <c r="E249" t="str">
        <f>On_Off!E249</f>
        <v>Upgrade</v>
      </c>
      <c r="F249" t="str">
        <f>On_Off!G249</f>
        <v>MLGH</v>
      </c>
      <c r="G249" t="str">
        <f>On_Off!H249</f>
        <v>DoH</v>
      </c>
      <c r="H249">
        <f>On_Off!I249</f>
        <v>0</v>
      </c>
      <c r="I249" t="str">
        <f>On_Off!J249</f>
        <v>Formalisation of Informal Settlements</v>
      </c>
      <c r="J249" t="str">
        <f>On_Off!K249</f>
        <v>Settlement Formalisation - Sakoca 2</v>
      </c>
      <c r="K249" t="str">
        <f>On_Off!M249</f>
        <v>Central</v>
      </c>
      <c r="L249" t="str">
        <f>On_Off!P249</f>
        <v>Planning</v>
      </c>
      <c r="M249" s="97">
        <f t="shared" si="3"/>
        <v>5968200</v>
      </c>
      <c r="N249" s="96">
        <f>IF(O249&lt;&gt;"",((O249/VLOOKUP(P249,Codes!$A$118:$B$122,2,FALSE))/1000000), "")</f>
        <v>5.9682000000000004</v>
      </c>
      <c r="O249">
        <f>On_Off!Q249</f>
        <v>5968200</v>
      </c>
      <c r="P249" t="str">
        <f>On_Off!R249</f>
        <v>FJD</v>
      </c>
    </row>
    <row r="250" spans="1:16">
      <c r="A250" t="str">
        <f>On_Off!A250</f>
        <v>B84</v>
      </c>
      <c r="B250" t="str">
        <f>On_Off!B250</f>
        <v>ON</v>
      </c>
      <c r="C250">
        <f>On_Off!C250</f>
        <v>0</v>
      </c>
      <c r="D250" t="str">
        <f>On_Off!D250</f>
        <v>Buildings</v>
      </c>
      <c r="E250" t="str">
        <f>On_Off!E250</f>
        <v>New</v>
      </c>
      <c r="F250" t="str">
        <f>On_Off!G250</f>
        <v>MoJ</v>
      </c>
      <c r="G250" t="str">
        <f>On_Off!H250</f>
        <v>JD</v>
      </c>
      <c r="H250" t="str">
        <f>On_Off!I250</f>
        <v>JD</v>
      </c>
      <c r="I250">
        <f>On_Off!J250</f>
        <v>0</v>
      </c>
      <c r="J250" t="str">
        <f>On_Off!K250</f>
        <v>New Nasinu Court House</v>
      </c>
      <c r="K250" t="str">
        <f>On_Off!M250</f>
        <v>Central</v>
      </c>
      <c r="L250" t="str">
        <f>On_Off!P250</f>
        <v>Ongoing</v>
      </c>
      <c r="M250" s="97">
        <f t="shared" si="3"/>
        <v>17265425.050000001</v>
      </c>
      <c r="N250" s="96">
        <f>IF(O250&lt;&gt;"",((O250/VLOOKUP(P250,Codes!$A$118:$B$122,2,FALSE))/1000000), "")</f>
        <v>17.265425050000001</v>
      </c>
      <c r="O250">
        <f>On_Off!Q250</f>
        <v>17265425.050000001</v>
      </c>
      <c r="P250" t="str">
        <f>On_Off!R250</f>
        <v>FJD</v>
      </c>
    </row>
    <row r="251" spans="1:16">
      <c r="A251" t="str">
        <f>On_Off!A251</f>
        <v>B85</v>
      </c>
      <c r="B251" t="str">
        <f>On_Off!B251</f>
        <v>ON</v>
      </c>
      <c r="C251">
        <f>On_Off!C251</f>
        <v>0</v>
      </c>
      <c r="D251" t="str">
        <f>On_Off!D251</f>
        <v>Buildings</v>
      </c>
      <c r="E251" t="str">
        <f>On_Off!E251</f>
        <v>New</v>
      </c>
      <c r="F251" t="str">
        <f>On_Off!G251</f>
        <v>MoJ</v>
      </c>
      <c r="G251" t="str">
        <f>On_Off!H251</f>
        <v>JD</v>
      </c>
      <c r="H251" t="str">
        <f>On_Off!I251</f>
        <v>JD</v>
      </c>
      <c r="I251">
        <f>On_Off!J251</f>
        <v>0</v>
      </c>
      <c r="J251" t="str">
        <f>On_Off!K251</f>
        <v>New Ba Court House</v>
      </c>
      <c r="K251" t="str">
        <f>On_Off!M251</f>
        <v>Western</v>
      </c>
      <c r="L251" t="str">
        <f>On_Off!P251</f>
        <v>Ongoing</v>
      </c>
      <c r="M251" s="97">
        <f t="shared" si="3"/>
        <v>27288356.07</v>
      </c>
      <c r="N251" s="96">
        <f>IF(O251&lt;&gt;"",((O251/VLOOKUP(P251,Codes!$A$118:$B$122,2,FALSE))/1000000), "")</f>
        <v>27.288356069999999</v>
      </c>
      <c r="O251">
        <f>On_Off!Q251</f>
        <v>27288356.07</v>
      </c>
      <c r="P251" t="str">
        <f>On_Off!R251</f>
        <v>FJD</v>
      </c>
    </row>
    <row r="252" spans="1:16">
      <c r="A252" t="str">
        <f>On_Off!A252</f>
        <v>B86</v>
      </c>
      <c r="B252" t="str">
        <f>On_Off!B252</f>
        <v>ON</v>
      </c>
      <c r="C252">
        <f>On_Off!C252</f>
        <v>0</v>
      </c>
      <c r="D252" t="str">
        <f>On_Off!D252</f>
        <v>Buildings</v>
      </c>
      <c r="E252" t="str">
        <f>On_Off!E252</f>
        <v>Upgrade</v>
      </c>
      <c r="F252" t="str">
        <f>On_Off!G252</f>
        <v>MoJ</v>
      </c>
      <c r="G252" t="str">
        <f>On_Off!H252</f>
        <v>JD</v>
      </c>
      <c r="H252" t="str">
        <f>On_Off!I252</f>
        <v>JD</v>
      </c>
      <c r="I252">
        <f>On_Off!J252</f>
        <v>0</v>
      </c>
      <c r="J252" t="str">
        <f>On_Off!K252</f>
        <v>Upgrading of Tagimoucia (ex-gov) into Multi-Function Court Room</v>
      </c>
      <c r="K252" t="str">
        <f>On_Off!M252</f>
        <v>Western</v>
      </c>
      <c r="L252" t="str">
        <f>On_Off!P252</f>
        <v>Ongoing</v>
      </c>
      <c r="M252" s="97">
        <f t="shared" si="3"/>
        <v>1854082.28</v>
      </c>
      <c r="N252" s="96">
        <f>IF(O252&lt;&gt;"",((O252/VLOOKUP(P252,Codes!$A$118:$B$122,2,FALSE))/1000000), "")</f>
        <v>1.8540822800000001</v>
      </c>
      <c r="O252">
        <f>On_Off!Q252</f>
        <v>1854082.28</v>
      </c>
      <c r="P252" t="str">
        <f>On_Off!R252</f>
        <v>FJD</v>
      </c>
    </row>
    <row r="253" spans="1:16">
      <c r="A253" t="str">
        <f>On_Off!A253</f>
        <v>B87</v>
      </c>
      <c r="B253" t="str">
        <f>On_Off!B253</f>
        <v>ON</v>
      </c>
      <c r="C253">
        <f>On_Off!C253</f>
        <v>0</v>
      </c>
      <c r="D253" t="str">
        <f>On_Off!D253</f>
        <v>Buildings</v>
      </c>
      <c r="E253" t="str">
        <f>On_Off!E253</f>
        <v>New</v>
      </c>
      <c r="F253" t="str">
        <f>On_Off!G253</f>
        <v>MoJ</v>
      </c>
      <c r="G253" t="str">
        <f>On_Off!H253</f>
        <v>FPF</v>
      </c>
      <c r="H253" t="str">
        <f>On_Off!I253</f>
        <v>FPF</v>
      </c>
      <c r="I253" t="str">
        <f>On_Off!J253</f>
        <v>Police Station Construction Programme</v>
      </c>
      <c r="J253" t="str">
        <f>On_Off!K253</f>
        <v>Nakasi Police Station</v>
      </c>
      <c r="K253" t="str">
        <f>On_Off!M253</f>
        <v>Central</v>
      </c>
      <c r="L253" t="str">
        <f>On_Off!P253</f>
        <v>Ongoing</v>
      </c>
      <c r="M253" s="97">
        <f t="shared" si="3"/>
        <v>38101929.909999996</v>
      </c>
      <c r="N253" s="96">
        <f>IF(O253&lt;&gt;"",((O253/VLOOKUP(P253,Codes!$A$118:$B$122,2,FALSE))/1000000), "")</f>
        <v>38.101929909999996</v>
      </c>
      <c r="O253">
        <f>On_Off!Q253</f>
        <v>38101929.909999996</v>
      </c>
      <c r="P253" t="str">
        <f>On_Off!R253</f>
        <v>FJD</v>
      </c>
    </row>
    <row r="254" spans="1:16">
      <c r="A254" t="str">
        <f>On_Off!A254</f>
        <v>B88</v>
      </c>
      <c r="B254" t="str">
        <f>On_Off!B254</f>
        <v>ON</v>
      </c>
      <c r="C254">
        <f>On_Off!C254</f>
        <v>0</v>
      </c>
      <c r="D254" t="str">
        <f>On_Off!D254</f>
        <v>Buildings</v>
      </c>
      <c r="E254" t="str">
        <f>On_Off!E254</f>
        <v>New</v>
      </c>
      <c r="F254" t="str">
        <f>On_Off!G254</f>
        <v>MoJ</v>
      </c>
      <c r="G254" t="str">
        <f>On_Off!H254</f>
        <v>FPF</v>
      </c>
      <c r="H254" t="str">
        <f>On_Off!I254</f>
        <v>FPF</v>
      </c>
      <c r="I254" t="str">
        <f>On_Off!J254</f>
        <v>Police Station Construction Programme</v>
      </c>
      <c r="J254" t="str">
        <f>On_Off!K254</f>
        <v>Nadi Police Station</v>
      </c>
      <c r="K254" t="str">
        <f>On_Off!M254</f>
        <v>Western</v>
      </c>
      <c r="L254" t="str">
        <f>On_Off!P254</f>
        <v>Ongoing</v>
      </c>
      <c r="M254" s="97">
        <f t="shared" si="3"/>
        <v>21102596.199999999</v>
      </c>
      <c r="N254" s="96">
        <f>IF(O254&lt;&gt;"",((O254/VLOOKUP(P254,Codes!$A$118:$B$122,2,FALSE))/1000000), "")</f>
        <v>21.102596200000001</v>
      </c>
      <c r="O254">
        <f>On_Off!Q254</f>
        <v>21102596.199999999</v>
      </c>
      <c r="P254" t="str">
        <f>On_Off!R254</f>
        <v>FJD</v>
      </c>
    </row>
    <row r="255" spans="1:16">
      <c r="A255" t="str">
        <f>On_Off!A255</f>
        <v>B89</v>
      </c>
      <c r="B255" t="str">
        <f>On_Off!B255</f>
        <v>ON</v>
      </c>
      <c r="C255">
        <f>On_Off!C255</f>
        <v>0</v>
      </c>
      <c r="D255" t="str">
        <f>On_Off!D255</f>
        <v>Buildings</v>
      </c>
      <c r="E255" t="str">
        <f>On_Off!E255</f>
        <v>New</v>
      </c>
      <c r="F255" t="str">
        <f>On_Off!G255</f>
        <v>MoJ</v>
      </c>
      <c r="G255" t="str">
        <f>On_Off!H255</f>
        <v>FPF</v>
      </c>
      <c r="H255" t="str">
        <f>On_Off!I255</f>
        <v>FPF</v>
      </c>
      <c r="I255" t="str">
        <f>On_Off!J255</f>
        <v>Police Station Construction Programme</v>
      </c>
      <c r="J255" t="str">
        <f>On_Off!K255</f>
        <v>Lautoka Police Station</v>
      </c>
      <c r="K255" t="str">
        <f>On_Off!M255</f>
        <v>Western</v>
      </c>
      <c r="L255" t="str">
        <f>On_Off!P255</f>
        <v>Ongoing</v>
      </c>
      <c r="M255" s="97">
        <f t="shared" si="3"/>
        <v>31604124.670000002</v>
      </c>
      <c r="N255" s="96">
        <f>IF(O255&lt;&gt;"",((O255/VLOOKUP(P255,Codes!$A$118:$B$122,2,FALSE))/1000000), "")</f>
        <v>31.604124670000001</v>
      </c>
      <c r="O255">
        <f>On_Off!Q255</f>
        <v>31604124.670000002</v>
      </c>
      <c r="P255" t="str">
        <f>On_Off!R255</f>
        <v>FJD</v>
      </c>
    </row>
    <row r="256" spans="1:16">
      <c r="A256" t="str">
        <f>On_Off!A256</f>
        <v>B90</v>
      </c>
      <c r="B256" t="str">
        <f>On_Off!B256</f>
        <v>ON</v>
      </c>
      <c r="C256">
        <f>On_Off!C256</f>
        <v>0</v>
      </c>
      <c r="D256" t="str">
        <f>On_Off!D256</f>
        <v>Buildings</v>
      </c>
      <c r="E256" t="str">
        <f>On_Off!E256</f>
        <v>New</v>
      </c>
      <c r="F256" t="str">
        <f>On_Off!G256</f>
        <v>MoJ</v>
      </c>
      <c r="G256" t="str">
        <f>On_Off!H256</f>
        <v>FPF</v>
      </c>
      <c r="H256" t="str">
        <f>On_Off!I256</f>
        <v>FPF</v>
      </c>
      <c r="I256" t="str">
        <f>On_Off!J256</f>
        <v>Police Station Construction Programme</v>
      </c>
      <c r="J256" t="str">
        <f>On_Off!K256</f>
        <v>Nalawa Police Station</v>
      </c>
      <c r="K256" t="str">
        <f>On_Off!M256</f>
        <v>Western</v>
      </c>
      <c r="L256" t="str">
        <f>On_Off!P256</f>
        <v>Ongoing</v>
      </c>
      <c r="M256" s="97">
        <f t="shared" si="3"/>
        <v>2000000</v>
      </c>
      <c r="N256" s="96">
        <f>IF(O256&lt;&gt;"",((O256/VLOOKUP(P256,Codes!$A$118:$B$122,2,FALSE))/1000000), "")</f>
        <v>2</v>
      </c>
      <c r="O256">
        <f>On_Off!Q256</f>
        <v>2000000</v>
      </c>
      <c r="P256" t="str">
        <f>On_Off!R256</f>
        <v>FJD</v>
      </c>
    </row>
    <row r="257" spans="1:16">
      <c r="A257" t="str">
        <f>On_Off!A257</f>
        <v>B91</v>
      </c>
      <c r="B257" t="str">
        <f>On_Off!B257</f>
        <v>ON</v>
      </c>
      <c r="C257">
        <f>On_Off!C257</f>
        <v>0</v>
      </c>
      <c r="D257" t="str">
        <f>On_Off!D257</f>
        <v>Buildings</v>
      </c>
      <c r="E257" t="str">
        <f>On_Off!E257</f>
        <v>New</v>
      </c>
      <c r="F257" t="str">
        <f>On_Off!G257</f>
        <v>MoJ</v>
      </c>
      <c r="G257" t="str">
        <f>On_Off!H257</f>
        <v>FPF</v>
      </c>
      <c r="H257" t="str">
        <f>On_Off!I257</f>
        <v>FPF</v>
      </c>
      <c r="I257" t="str">
        <f>On_Off!J257</f>
        <v>Police Station Construction Programme</v>
      </c>
      <c r="J257" t="str">
        <f>On_Off!K257</f>
        <v>Design and Build of Dog Kennel at Navosa Police Barrack</v>
      </c>
      <c r="K257" t="str">
        <f>On_Off!M257</f>
        <v>Central</v>
      </c>
      <c r="L257" t="str">
        <f>On_Off!P257</f>
        <v>Ongoing</v>
      </c>
      <c r="M257" s="97">
        <f t="shared" si="3"/>
        <v>623503.35</v>
      </c>
      <c r="N257" s="96">
        <f>IF(O257&lt;&gt;"",((O257/VLOOKUP(P257,Codes!$A$118:$B$122,2,FALSE))/1000000), "")</f>
        <v>0.62350335000000001</v>
      </c>
      <c r="O257">
        <f>On_Off!Q257</f>
        <v>623503.35</v>
      </c>
      <c r="P257" t="str">
        <f>On_Off!R257</f>
        <v>FJD</v>
      </c>
    </row>
    <row r="258" spans="1:16">
      <c r="A258" t="str">
        <f>On_Off!A258</f>
        <v>B92</v>
      </c>
      <c r="B258" t="str">
        <f>On_Off!B258</f>
        <v>ON</v>
      </c>
      <c r="C258">
        <f>On_Off!C258</f>
        <v>0</v>
      </c>
      <c r="D258" t="str">
        <f>On_Off!D258</f>
        <v>Buildings</v>
      </c>
      <c r="E258" t="str">
        <f>On_Off!E258</f>
        <v>New</v>
      </c>
      <c r="F258" t="str">
        <f>On_Off!G258</f>
        <v>MWC</v>
      </c>
      <c r="G258" t="str">
        <f>On_Off!H258</f>
        <v>DpW</v>
      </c>
      <c r="H258" t="str">
        <f>On_Off!I258</f>
        <v>DpW</v>
      </c>
      <c r="I258">
        <f>On_Off!J258</f>
        <v>0</v>
      </c>
      <c r="J258" t="str">
        <f>On_Off!K258</f>
        <v xml:space="preserve">Construction of Fiji Barefoot College </v>
      </c>
      <c r="K258" t="str">
        <f>On_Off!M258</f>
        <v>National</v>
      </c>
      <c r="L258" t="str">
        <f>On_Off!P258</f>
        <v>Ongoing</v>
      </c>
      <c r="M258" s="97">
        <f t="shared" si="3"/>
        <v>4651009</v>
      </c>
      <c r="N258" s="96">
        <f>IF(O258&lt;&gt;"",((O258/VLOOKUP(P258,Codes!$A$118:$B$122,2,FALSE))/1000000), "")</f>
        <v>4.6510090000000002</v>
      </c>
      <c r="O258">
        <f>On_Off!Q258</f>
        <v>4651009</v>
      </c>
      <c r="P258" t="str">
        <f>On_Off!R258</f>
        <v>FJD</v>
      </c>
    </row>
    <row r="259" spans="1:16">
      <c r="A259" t="str">
        <f>On_Off!A259</f>
        <v>B93</v>
      </c>
      <c r="B259" t="str">
        <f>On_Off!B259</f>
        <v>ON</v>
      </c>
      <c r="C259">
        <f>On_Off!C259</f>
        <v>0</v>
      </c>
      <c r="D259" t="str">
        <f>On_Off!D259</f>
        <v>Buildings</v>
      </c>
      <c r="E259" t="str">
        <f>On_Off!E259</f>
        <v>Upgrade</v>
      </c>
      <c r="F259" t="str">
        <f>On_Off!G259</f>
        <v>MFF</v>
      </c>
      <c r="G259" t="str">
        <f>On_Off!H259</f>
        <v>MF</v>
      </c>
      <c r="H259" t="str">
        <f>On_Off!I259</f>
        <v>Fisheries</v>
      </c>
      <c r="I259">
        <f>On_Off!J259</f>
        <v>0</v>
      </c>
      <c r="J259" t="str">
        <f>On_Off!K259</f>
        <v>Construction of Caboni Multi-Species Hatchery – Ra</v>
      </c>
      <c r="K259" t="str">
        <f>On_Off!M259</f>
        <v>National</v>
      </c>
      <c r="L259" t="str">
        <f>On_Off!P259</f>
        <v>Ongoing</v>
      </c>
      <c r="M259" s="97">
        <f t="shared" si="3"/>
        <v>11000000</v>
      </c>
      <c r="N259" s="96">
        <f>IF(O259&lt;&gt;"",((O259/VLOOKUP(P259,Codes!$A$118:$B$122,2,FALSE))/1000000), "")</f>
        <v>11</v>
      </c>
      <c r="O259">
        <f>On_Off!Q259</f>
        <v>11000000</v>
      </c>
      <c r="P259" t="str">
        <f>On_Off!R259</f>
        <v>FJD</v>
      </c>
    </row>
    <row r="260" spans="1:16">
      <c r="A260" t="str">
        <f>On_Off!A260</f>
        <v>B94</v>
      </c>
      <c r="B260" t="str">
        <f>On_Off!B260</f>
        <v>ON</v>
      </c>
      <c r="C260">
        <f>On_Off!C260</f>
        <v>0</v>
      </c>
      <c r="D260" t="str">
        <f>On_Off!D260</f>
        <v>Buildings</v>
      </c>
      <c r="E260" t="str">
        <f>On_Off!E260</f>
        <v>New</v>
      </c>
      <c r="F260" t="str">
        <f>On_Off!G260</f>
        <v>MLGH</v>
      </c>
      <c r="G260" t="str">
        <f>On_Off!H260</f>
        <v>DLG</v>
      </c>
      <c r="H260" t="str">
        <f>On_Off!I260</f>
        <v>DLG</v>
      </c>
      <c r="I260">
        <f>On_Off!J260</f>
        <v>0</v>
      </c>
      <c r="J260" t="str">
        <f>On_Off!K260</f>
        <v>Construction of New Rakiraki Bus Station</v>
      </c>
      <c r="K260" t="str">
        <f>On_Off!M260</f>
        <v>Western</v>
      </c>
      <c r="L260" t="str">
        <f>On_Off!P260</f>
        <v>Budgeting</v>
      </c>
      <c r="M260" s="97">
        <f t="shared" ref="M260:M323" si="4">N260*1000000</f>
        <v>5000000</v>
      </c>
      <c r="N260" s="96">
        <f>IF(O260&lt;&gt;"",((O260/VLOOKUP(P260,Codes!$A$118:$B$122,2,FALSE))/1000000), "")</f>
        <v>5</v>
      </c>
      <c r="O260">
        <f>On_Off!Q260</f>
        <v>5000000</v>
      </c>
      <c r="P260" t="str">
        <f>On_Off!R260</f>
        <v>FJD</v>
      </c>
    </row>
    <row r="261" spans="1:16">
      <c r="A261" t="str">
        <f>On_Off!A261</f>
        <v>B95</v>
      </c>
      <c r="B261" t="str">
        <f>On_Off!B261</f>
        <v>ON</v>
      </c>
      <c r="C261">
        <f>On_Off!C261</f>
        <v>0</v>
      </c>
      <c r="D261" t="str">
        <f>On_Off!D261</f>
        <v>Buildings</v>
      </c>
      <c r="E261" t="str">
        <f>On_Off!E261</f>
        <v>New</v>
      </c>
      <c r="F261" t="str">
        <f>On_Off!G261</f>
        <v>MLGH</v>
      </c>
      <c r="G261" t="str">
        <f>On_Off!H261</f>
        <v>DLG</v>
      </c>
      <c r="H261" t="str">
        <f>On_Off!I261</f>
        <v>DLG</v>
      </c>
      <c r="I261">
        <f>On_Off!J261</f>
        <v>0</v>
      </c>
      <c r="J261" t="str">
        <f>On_Off!K261</f>
        <v>Construction of Dreketi Market</v>
      </c>
      <c r="K261" t="str">
        <f>On_Off!M261</f>
        <v>Northern</v>
      </c>
      <c r="L261" t="str">
        <f>On_Off!P261</f>
        <v>Planning</v>
      </c>
      <c r="M261" s="97">
        <f t="shared" si="4"/>
        <v>1000000</v>
      </c>
      <c r="N261" s="96">
        <f>IF(O261&lt;&gt;"",((O261/VLOOKUP(P261,Codes!$A$118:$B$122,2,FALSE))/1000000), "")</f>
        <v>1</v>
      </c>
      <c r="O261">
        <f>On_Off!Q261</f>
        <v>1000000</v>
      </c>
      <c r="P261" t="str">
        <f>On_Off!R261</f>
        <v>FJD</v>
      </c>
    </row>
    <row r="262" spans="1:16">
      <c r="A262" t="str">
        <f>On_Off!A262</f>
        <v>B96</v>
      </c>
      <c r="B262" t="str">
        <f>On_Off!B262</f>
        <v>ON</v>
      </c>
      <c r="C262">
        <f>On_Off!C262</f>
        <v>0</v>
      </c>
      <c r="D262" t="str">
        <f>On_Off!D262</f>
        <v>Buildings</v>
      </c>
      <c r="E262" t="str">
        <f>On_Off!E262</f>
        <v>New</v>
      </c>
      <c r="F262" t="str">
        <f>On_Off!G262</f>
        <v>MLGH</v>
      </c>
      <c r="G262" t="str">
        <f>On_Off!H262</f>
        <v>DLG</v>
      </c>
      <c r="H262" t="str">
        <f>On_Off!I262</f>
        <v>DLG</v>
      </c>
      <c r="I262">
        <f>On_Off!J262</f>
        <v>0</v>
      </c>
      <c r="J262" t="str">
        <f>On_Off!K262</f>
        <v>New Nakasi Market</v>
      </c>
      <c r="K262" t="str">
        <f>On_Off!M262</f>
        <v>Central</v>
      </c>
      <c r="L262" t="str">
        <f>On_Off!P262</f>
        <v>Planning</v>
      </c>
      <c r="M262" s="97">
        <f t="shared" si="4"/>
        <v>1900000</v>
      </c>
      <c r="N262" s="96">
        <f>IF(O262&lt;&gt;"",((O262/VLOOKUP(P262,Codes!$A$118:$B$122,2,FALSE))/1000000), "")</f>
        <v>1.9</v>
      </c>
      <c r="O262">
        <f>On_Off!Q262</f>
        <v>1900000</v>
      </c>
      <c r="P262" t="str">
        <f>On_Off!R262</f>
        <v>FJD</v>
      </c>
    </row>
    <row r="263" spans="1:16">
      <c r="A263" t="str">
        <f>On_Off!A263</f>
        <v>B97</v>
      </c>
      <c r="B263" t="str">
        <f>On_Off!B263</f>
        <v>ON</v>
      </c>
      <c r="C263">
        <f>On_Off!C263</f>
        <v>0</v>
      </c>
      <c r="D263" t="str">
        <f>On_Off!D263</f>
        <v>Buildings</v>
      </c>
      <c r="E263" t="str">
        <f>On_Off!E263</f>
        <v>New</v>
      </c>
      <c r="F263" t="str">
        <f>On_Off!G263</f>
        <v xml:space="preserve">MoF </v>
      </c>
      <c r="G263" t="str">
        <f>On_Off!H263</f>
        <v xml:space="preserve">MoF </v>
      </c>
      <c r="H263">
        <f>On_Off!I263</f>
        <v>0</v>
      </c>
      <c r="I263">
        <f>On_Off!J263</f>
        <v>0</v>
      </c>
      <c r="J263" t="str">
        <f>On_Off!K263</f>
        <v>Construction of Prime Minister’s Office Building Complex</v>
      </c>
      <c r="K263" t="str">
        <f>On_Off!M263</f>
        <v>National</v>
      </c>
      <c r="L263" t="str">
        <f>On_Off!P263</f>
        <v>Planning</v>
      </c>
      <c r="M263" s="97">
        <f t="shared" si="4"/>
        <v>7000000</v>
      </c>
      <c r="N263" s="96">
        <f>IF(O263&lt;&gt;"",((O263/VLOOKUP(P263,Codes!$A$118:$B$122,2,FALSE))/1000000), "")</f>
        <v>7</v>
      </c>
      <c r="O263">
        <f>On_Off!Q263</f>
        <v>7000000</v>
      </c>
      <c r="P263" t="str">
        <f>On_Off!R263</f>
        <v>FJD</v>
      </c>
    </row>
    <row r="264" spans="1:16">
      <c r="A264" t="str">
        <f>On_Off!A264</f>
        <v>B98</v>
      </c>
      <c r="B264" t="str">
        <f>On_Off!B264</f>
        <v>ON</v>
      </c>
      <c r="C264">
        <f>On_Off!C264</f>
        <v>0</v>
      </c>
      <c r="D264" t="str">
        <f>On_Off!D264</f>
        <v>Buildings</v>
      </c>
      <c r="E264" t="str">
        <f>On_Off!E264</f>
        <v>New</v>
      </c>
      <c r="F264" t="str">
        <f>On_Off!G264</f>
        <v>MLGH</v>
      </c>
      <c r="G264" t="str">
        <f>On_Off!H264</f>
        <v>DLG</v>
      </c>
      <c r="H264">
        <f>On_Off!I264</f>
        <v>0</v>
      </c>
      <c r="I264">
        <f>On_Off!J264</f>
        <v>0</v>
      </c>
      <c r="J264" t="str">
        <f>On_Off!K264</f>
        <v>Construction of Sub-Urban Shuttle Station- Valelevu</v>
      </c>
      <c r="K264" t="str">
        <f>On_Off!M264</f>
        <v>Central</v>
      </c>
      <c r="L264" t="str">
        <f>On_Off!P264</f>
        <v>Budgeting</v>
      </c>
      <c r="M264" s="97">
        <f t="shared" si="4"/>
        <v>4000000</v>
      </c>
      <c r="N264" s="96">
        <f>IF(O264&lt;&gt;"",((O264/VLOOKUP(P264,Codes!$A$118:$B$122,2,FALSE))/1000000), "")</f>
        <v>4</v>
      </c>
      <c r="O264">
        <f>On_Off!Q264</f>
        <v>4000000</v>
      </c>
      <c r="P264" t="str">
        <f>On_Off!R264</f>
        <v>FJD</v>
      </c>
    </row>
    <row r="265" spans="1:16">
      <c r="A265" t="str">
        <f>On_Off!A265</f>
        <v>R12</v>
      </c>
      <c r="B265" t="str">
        <f>On_Off!B265</f>
        <v>ON</v>
      </c>
      <c r="C265">
        <f>On_Off!C265</f>
        <v>0</v>
      </c>
      <c r="D265" t="str">
        <f>On_Off!D265</f>
        <v>Road</v>
      </c>
      <c r="E265" t="str">
        <f>On_Off!E265</f>
        <v>Upgrade</v>
      </c>
      <c r="F265" t="str">
        <f>On_Off!G265</f>
        <v>MPW</v>
      </c>
      <c r="G265" t="str">
        <f>On_Off!H265</f>
        <v>FRA</v>
      </c>
      <c r="H265">
        <f>On_Off!I265</f>
        <v>0</v>
      </c>
      <c r="I265" t="str">
        <f>On_Off!J265</f>
        <v>Capital Maintenance Programme</v>
      </c>
      <c r="J265">
        <f>On_Off!K265</f>
        <v>0</v>
      </c>
      <c r="K265" t="str">
        <f>On_Off!M265</f>
        <v>National</v>
      </c>
      <c r="L265" t="str">
        <f>On_Off!P265</f>
        <v>Ongoing</v>
      </c>
      <c r="M265" s="97">
        <f t="shared" si="4"/>
        <v>1000000000</v>
      </c>
      <c r="N265" s="96">
        <f>IF(O265&lt;&gt;"",((O265/VLOOKUP(P265,Codes!$A$118:$B$122,2,FALSE))/1000000), "")</f>
        <v>1000</v>
      </c>
      <c r="O265">
        <f>On_Off!Q265</f>
        <v>1000000000</v>
      </c>
      <c r="P265" t="str">
        <f>On_Off!R265</f>
        <v>FJD</v>
      </c>
    </row>
    <row r="266" spans="1:16">
      <c r="A266" t="str">
        <f>On_Off!A266</f>
        <v>R13</v>
      </c>
      <c r="B266" t="str">
        <f>On_Off!B266</f>
        <v>ON</v>
      </c>
      <c r="C266">
        <f>On_Off!C266</f>
        <v>0</v>
      </c>
      <c r="D266" t="str">
        <f>On_Off!D266</f>
        <v>Road</v>
      </c>
      <c r="E266" t="str">
        <f>On_Off!E266</f>
        <v>Upgrade</v>
      </c>
      <c r="F266" t="str">
        <f>On_Off!G266</f>
        <v>MPW</v>
      </c>
      <c r="G266" t="str">
        <f>On_Off!H266</f>
        <v>FRA</v>
      </c>
      <c r="H266">
        <f>On_Off!I266</f>
        <v>0</v>
      </c>
      <c r="I266" t="str">
        <f>On_Off!J266</f>
        <v>Emergency Works</v>
      </c>
      <c r="J266">
        <f>On_Off!K266</f>
        <v>0</v>
      </c>
      <c r="K266" t="str">
        <f>On_Off!M266</f>
        <v>National</v>
      </c>
      <c r="L266" t="str">
        <f>On_Off!P266</f>
        <v>Ongoing</v>
      </c>
      <c r="M266" s="97">
        <f t="shared" si="4"/>
        <v>350000000</v>
      </c>
      <c r="N266" s="96">
        <f>IF(O266&lt;&gt;"",((O266/VLOOKUP(P266,Codes!$A$118:$B$122,2,FALSE))/1000000), "")</f>
        <v>350</v>
      </c>
      <c r="O266">
        <f>On_Off!Q266</f>
        <v>350000000</v>
      </c>
      <c r="P266" t="str">
        <f>On_Off!R266</f>
        <v>FJD</v>
      </c>
    </row>
    <row r="267" spans="1:16">
      <c r="A267" t="str">
        <f>On_Off!A267</f>
        <v>R14</v>
      </c>
      <c r="B267" t="str">
        <f>On_Off!B267</f>
        <v>ON</v>
      </c>
      <c r="C267">
        <f>On_Off!C267</f>
        <v>0</v>
      </c>
      <c r="D267" t="str">
        <f>On_Off!D267</f>
        <v>Road</v>
      </c>
      <c r="E267" t="str">
        <f>On_Off!E267</f>
        <v>Upgrade</v>
      </c>
      <c r="F267" t="str">
        <f>On_Off!G267</f>
        <v>MPW</v>
      </c>
      <c r="G267" t="str">
        <f>On_Off!H267</f>
        <v>FRA</v>
      </c>
      <c r="H267">
        <f>On_Off!I267</f>
        <v>0</v>
      </c>
      <c r="I267" t="str">
        <f>On_Off!J267</f>
        <v>Renewal and Replacement  (Roads and Services)</v>
      </c>
      <c r="J267">
        <f>On_Off!K267</f>
        <v>0</v>
      </c>
      <c r="K267" t="str">
        <f>On_Off!M267</f>
        <v>National</v>
      </c>
      <c r="L267" t="str">
        <f>On_Off!P267</f>
        <v>Ongoing</v>
      </c>
      <c r="M267" s="97">
        <f t="shared" si="4"/>
        <v>800000000</v>
      </c>
      <c r="N267" s="96">
        <f>IF(O267&lt;&gt;"",((O267/VLOOKUP(P267,Codes!$A$118:$B$122,2,FALSE))/1000000), "")</f>
        <v>800</v>
      </c>
      <c r="O267">
        <f>On_Off!Q267</f>
        <v>800000000</v>
      </c>
      <c r="P267" t="str">
        <f>On_Off!R267</f>
        <v>FJD</v>
      </c>
    </row>
    <row r="268" spans="1:16">
      <c r="A268" t="str">
        <f>On_Off!A268</f>
        <v>R15</v>
      </c>
      <c r="B268" t="str">
        <f>On_Off!B268</f>
        <v>ON</v>
      </c>
      <c r="C268">
        <f>On_Off!C268</f>
        <v>0</v>
      </c>
      <c r="D268" t="str">
        <f>On_Off!D268</f>
        <v>Road</v>
      </c>
      <c r="E268" t="str">
        <f>On_Off!E268</f>
        <v>Renew</v>
      </c>
      <c r="F268" t="str">
        <f>On_Off!G268</f>
        <v>MPW</v>
      </c>
      <c r="G268" t="str">
        <f>On_Off!H268</f>
        <v>FRA</v>
      </c>
      <c r="H268">
        <f>On_Off!I268</f>
        <v>0</v>
      </c>
      <c r="I268" t="str">
        <f>On_Off!J268</f>
        <v>Bridge and Crossings Upgrade and Replacement</v>
      </c>
      <c r="J268">
        <f>On_Off!K268</f>
        <v>0</v>
      </c>
      <c r="K268" t="str">
        <f>On_Off!M268</f>
        <v>National</v>
      </c>
      <c r="L268" t="str">
        <f>On_Off!P268</f>
        <v>Ongoing</v>
      </c>
      <c r="M268" s="97">
        <f t="shared" si="4"/>
        <v>677000000</v>
      </c>
      <c r="N268" s="96">
        <f>IF(O268&lt;&gt;"",((O268/VLOOKUP(P268,Codes!$A$118:$B$122,2,FALSE))/1000000), "")</f>
        <v>677</v>
      </c>
      <c r="O268">
        <f>On_Off!Q268</f>
        <v>677000000</v>
      </c>
      <c r="P268" t="str">
        <f>On_Off!R268</f>
        <v>FJD</v>
      </c>
    </row>
    <row r="269" spans="1:16">
      <c r="A269" t="str">
        <f>On_Off!A269</f>
        <v>R16</v>
      </c>
      <c r="B269" t="str">
        <f>On_Off!B269</f>
        <v>ON</v>
      </c>
      <c r="C269">
        <f>On_Off!C269</f>
        <v>0</v>
      </c>
      <c r="D269" t="str">
        <f>On_Off!D269</f>
        <v>Road</v>
      </c>
      <c r="E269" t="str">
        <f>On_Off!E269</f>
        <v>Renew</v>
      </c>
      <c r="F269" t="str">
        <f>On_Off!G269</f>
        <v>MPW</v>
      </c>
      <c r="G269" t="str">
        <f>On_Off!H269</f>
        <v>FRA</v>
      </c>
      <c r="H269">
        <f>On_Off!I269</f>
        <v>0</v>
      </c>
      <c r="I269" t="str">
        <f>On_Off!J269</f>
        <v>Jetties Upgrade and Replacement</v>
      </c>
      <c r="J269">
        <f>On_Off!K269</f>
        <v>0</v>
      </c>
      <c r="K269" t="str">
        <f>On_Off!M269</f>
        <v>National</v>
      </c>
      <c r="L269" t="str">
        <f>On_Off!P269</f>
        <v>Ongoing</v>
      </c>
      <c r="M269" s="97">
        <f t="shared" si="4"/>
        <v>300000000</v>
      </c>
      <c r="N269" s="96">
        <f>IF(O269&lt;&gt;"",((O269/VLOOKUP(P269,Codes!$A$118:$B$122,2,FALSE))/1000000), "")</f>
        <v>300</v>
      </c>
      <c r="O269">
        <f>On_Off!Q269</f>
        <v>300000000</v>
      </c>
      <c r="P269" t="str">
        <f>On_Off!R269</f>
        <v>FJD</v>
      </c>
    </row>
    <row r="270" spans="1:16">
      <c r="A270" t="str">
        <f>On_Off!A270</f>
        <v>R17</v>
      </c>
      <c r="B270" t="str">
        <f>On_Off!B270</f>
        <v>ON</v>
      </c>
      <c r="C270">
        <f>On_Off!C270</f>
        <v>0</v>
      </c>
      <c r="D270" t="str">
        <f>On_Off!D270</f>
        <v>Road</v>
      </c>
      <c r="E270" t="str">
        <f>On_Off!E270</f>
        <v>Upgrade</v>
      </c>
      <c r="F270" t="str">
        <f>On_Off!G270</f>
        <v>MPW</v>
      </c>
      <c r="G270" t="str">
        <f>On_Off!H270</f>
        <v>FRA</v>
      </c>
      <c r="H270">
        <f>On_Off!I270</f>
        <v>0</v>
      </c>
      <c r="I270" t="str">
        <f>On_Off!J270</f>
        <v>Rural Roads Programme</v>
      </c>
      <c r="J270">
        <f>On_Off!K270</f>
        <v>0</v>
      </c>
      <c r="K270" t="str">
        <f>On_Off!M270</f>
        <v>National</v>
      </c>
      <c r="L270" t="str">
        <f>On_Off!P270</f>
        <v>Ongoing</v>
      </c>
      <c r="M270" s="97">
        <f t="shared" si="4"/>
        <v>350000000</v>
      </c>
      <c r="N270" s="96">
        <f>IF(O270&lt;&gt;"",((O270/VLOOKUP(P270,Codes!$A$118:$B$122,2,FALSE))/1000000), "")</f>
        <v>350</v>
      </c>
      <c r="O270">
        <f>On_Off!Q270</f>
        <v>350000000</v>
      </c>
      <c r="P270" t="str">
        <f>On_Off!R270</f>
        <v>FJD</v>
      </c>
    </row>
    <row r="271" spans="1:16">
      <c r="A271" t="str">
        <f>On_Off!A271</f>
        <v>R18</v>
      </c>
      <c r="B271" t="str">
        <f>On_Off!B271</f>
        <v>ON</v>
      </c>
      <c r="C271">
        <f>On_Off!C271</f>
        <v>0</v>
      </c>
      <c r="D271" t="str">
        <f>On_Off!D271</f>
        <v>Road</v>
      </c>
      <c r="E271" t="str">
        <f>On_Off!E271</f>
        <v>Upgrade</v>
      </c>
      <c r="F271" t="str">
        <f>On_Off!G271</f>
        <v>MPW</v>
      </c>
      <c r="G271" t="str">
        <f>On_Off!H271</f>
        <v>FRA</v>
      </c>
      <c r="H271">
        <f>On_Off!I271</f>
        <v>0</v>
      </c>
      <c r="I271" t="str">
        <f>On_Off!J271</f>
        <v>Road Furniture (Bus Shelters, Footpaths, Streetlights)</v>
      </c>
      <c r="J271">
        <f>On_Off!K271</f>
        <v>0</v>
      </c>
      <c r="K271" t="str">
        <f>On_Off!M271</f>
        <v>National</v>
      </c>
      <c r="L271" t="str">
        <f>On_Off!P271</f>
        <v>Ongoing</v>
      </c>
      <c r="M271" s="97">
        <f t="shared" si="4"/>
        <v>300000000</v>
      </c>
      <c r="N271" s="96">
        <f>IF(O271&lt;&gt;"",((O271/VLOOKUP(P271,Codes!$A$118:$B$122,2,FALSE))/1000000), "")</f>
        <v>300</v>
      </c>
      <c r="O271">
        <f>On_Off!Q271</f>
        <v>300000000</v>
      </c>
      <c r="P271" t="str">
        <f>On_Off!R271</f>
        <v>FJD</v>
      </c>
    </row>
    <row r="272" spans="1:16">
      <c r="A272" t="str">
        <f>On_Off!A272</f>
        <v>R19</v>
      </c>
      <c r="B272" t="str">
        <f>On_Off!B272</f>
        <v>ON</v>
      </c>
      <c r="C272">
        <f>On_Off!C272</f>
        <v>0</v>
      </c>
      <c r="D272" t="str">
        <f>On_Off!D272</f>
        <v>Road</v>
      </c>
      <c r="E272" t="str">
        <f>On_Off!E272</f>
        <v>Study</v>
      </c>
      <c r="F272" t="str">
        <f>On_Off!G272</f>
        <v>MPW</v>
      </c>
      <c r="G272" t="str">
        <f>On_Off!H272</f>
        <v>FRA</v>
      </c>
      <c r="H272">
        <f>On_Off!I272</f>
        <v>0</v>
      </c>
      <c r="I272" t="str">
        <f>On_Off!J272</f>
        <v>Feasibility, Planning and Design (New Infrastructure)</v>
      </c>
      <c r="J272">
        <f>On_Off!K272</f>
        <v>0</v>
      </c>
      <c r="K272" t="str">
        <f>On_Off!M272</f>
        <v>National</v>
      </c>
      <c r="L272" t="str">
        <f>On_Off!P272</f>
        <v>Ongoing</v>
      </c>
      <c r="M272" s="97">
        <f t="shared" si="4"/>
        <v>100000000</v>
      </c>
      <c r="N272" s="96">
        <f>IF(O272&lt;&gt;"",((O272/VLOOKUP(P272,Codes!$A$118:$B$122,2,FALSE))/1000000), "")</f>
        <v>100</v>
      </c>
      <c r="O272">
        <f>On_Off!Q272</f>
        <v>100000000</v>
      </c>
      <c r="P272" t="str">
        <f>On_Off!R272</f>
        <v>FJD</v>
      </c>
    </row>
    <row r="273" spans="1:16">
      <c r="A273" t="str">
        <f>On_Off!A273</f>
        <v>R20</v>
      </c>
      <c r="B273" t="str">
        <f>On_Off!B273</f>
        <v>ON</v>
      </c>
      <c r="C273">
        <f>On_Off!C273</f>
        <v>0</v>
      </c>
      <c r="D273" t="str">
        <f>On_Off!D273</f>
        <v>Road</v>
      </c>
      <c r="E273" t="str">
        <f>On_Off!E273</f>
        <v>Upgrade</v>
      </c>
      <c r="F273" t="str">
        <f>On_Off!G273</f>
        <v>MPW</v>
      </c>
      <c r="G273" t="str">
        <f>On_Off!H273</f>
        <v>FRA</v>
      </c>
      <c r="H273">
        <f>On_Off!I273</f>
        <v>0</v>
      </c>
      <c r="I273" t="str">
        <f>On_Off!J273</f>
        <v>Congestion and Capacity Improvements</v>
      </c>
      <c r="J273">
        <f>On_Off!K273</f>
        <v>0</v>
      </c>
      <c r="K273" t="str">
        <f>On_Off!M273</f>
        <v>National</v>
      </c>
      <c r="L273" t="str">
        <f>On_Off!P273</f>
        <v>Ongoing</v>
      </c>
      <c r="M273" s="97">
        <f t="shared" si="4"/>
        <v>300000000</v>
      </c>
      <c r="N273" s="96">
        <f>IF(O273&lt;&gt;"",((O273/VLOOKUP(P273,Codes!$A$118:$B$122,2,FALSE))/1000000), "")</f>
        <v>300</v>
      </c>
      <c r="O273">
        <f>On_Off!Q273</f>
        <v>300000000</v>
      </c>
      <c r="P273" t="str">
        <f>On_Off!R273</f>
        <v>FJD</v>
      </c>
    </row>
    <row r="274" spans="1:16">
      <c r="A274" t="str">
        <f>On_Off!A274</f>
        <v>R21</v>
      </c>
      <c r="B274" t="str">
        <f>On_Off!B274</f>
        <v>ON</v>
      </c>
      <c r="C274">
        <f>On_Off!C274</f>
        <v>0</v>
      </c>
      <c r="D274" t="str">
        <f>On_Off!D274</f>
        <v>Road</v>
      </c>
      <c r="E274" t="str">
        <f>On_Off!E274</f>
        <v>Upgrade</v>
      </c>
      <c r="F274" t="str">
        <f>On_Off!G274</f>
        <v>MPW</v>
      </c>
      <c r="G274" t="str">
        <f>On_Off!H274</f>
        <v>FRA</v>
      </c>
      <c r="H274">
        <f>On_Off!I274</f>
        <v>0</v>
      </c>
      <c r="I274" t="str">
        <f>On_Off!J274</f>
        <v>Road Resilience</v>
      </c>
      <c r="J274">
        <f>On_Off!K274</f>
        <v>0</v>
      </c>
      <c r="K274" t="str">
        <f>On_Off!M274</f>
        <v>National</v>
      </c>
      <c r="L274" t="str">
        <f>On_Off!P274</f>
        <v>Ongoing</v>
      </c>
      <c r="M274" s="97">
        <f t="shared" si="4"/>
        <v>252100000</v>
      </c>
      <c r="N274" s="96">
        <f>IF(O274&lt;&gt;"",((O274/VLOOKUP(P274,Codes!$A$118:$B$122,2,FALSE))/1000000), "")</f>
        <v>252.1</v>
      </c>
      <c r="O274">
        <f>On_Off!Q274</f>
        <v>252100000</v>
      </c>
      <c r="P274" t="str">
        <f>On_Off!R274</f>
        <v>FJD</v>
      </c>
    </row>
    <row r="275" spans="1:16">
      <c r="A275" t="str">
        <f>On_Off!A275</f>
        <v>R22</v>
      </c>
      <c r="B275" t="str">
        <f>On_Off!B275</f>
        <v>ON</v>
      </c>
      <c r="C275" t="str">
        <f>On_Off!C275</f>
        <v>1R</v>
      </c>
      <c r="D275" t="str">
        <f>On_Off!D275</f>
        <v>Road</v>
      </c>
      <c r="E275" t="str">
        <f>On_Off!E275</f>
        <v>Upgrade</v>
      </c>
      <c r="F275" t="str">
        <f>On_Off!G275</f>
        <v>MPW</v>
      </c>
      <c r="G275" t="str">
        <f>On_Off!H275</f>
        <v>FRA</v>
      </c>
      <c r="H275">
        <f>On_Off!I275</f>
        <v>0</v>
      </c>
      <c r="I275" t="str">
        <f>On_Off!J275</f>
        <v>Road Resilience</v>
      </c>
      <c r="J275" t="str">
        <f>On_Off!K275</f>
        <v>Raising of Emily Flats along Siberia Road</v>
      </c>
      <c r="K275" t="str">
        <f>On_Off!M275</f>
        <v>Northern</v>
      </c>
      <c r="L275" t="str">
        <f>On_Off!P275</f>
        <v>Planning</v>
      </c>
      <c r="M275" s="97">
        <f t="shared" si="4"/>
        <v>1400000</v>
      </c>
      <c r="N275" s="96">
        <f>IF(O275&lt;&gt;"",((O275/VLOOKUP(P275,Codes!$A$118:$B$122,2,FALSE))/1000000), "")</f>
        <v>1.4</v>
      </c>
      <c r="O275">
        <f>On_Off!Q275</f>
        <v>1400000</v>
      </c>
      <c r="P275" t="str">
        <f>On_Off!R275</f>
        <v>FJD</v>
      </c>
    </row>
    <row r="276" spans="1:16">
      <c r="A276" t="str">
        <f>On_Off!A276</f>
        <v>R23</v>
      </c>
      <c r="B276" t="str">
        <f>On_Off!B276</f>
        <v>ON</v>
      </c>
      <c r="C276" t="str">
        <f>On_Off!C276</f>
        <v>1R</v>
      </c>
      <c r="D276" t="str">
        <f>On_Off!D276</f>
        <v>Road</v>
      </c>
      <c r="E276" t="str">
        <f>On_Off!E276</f>
        <v>Upgrade</v>
      </c>
      <c r="F276" t="str">
        <f>On_Off!G276</f>
        <v>MPW</v>
      </c>
      <c r="G276" t="str">
        <f>On_Off!H276</f>
        <v>FRA</v>
      </c>
      <c r="H276">
        <f>On_Off!I276</f>
        <v>0</v>
      </c>
      <c r="I276" t="str">
        <f>On_Off!J276</f>
        <v>Road Resilience</v>
      </c>
      <c r="J276" t="str">
        <f>On_Off!K276</f>
        <v>Raising of Coastal Road (Lakeba Rd before Lakeba Village)</v>
      </c>
      <c r="K276" t="str">
        <f>On_Off!M276</f>
        <v>Northern</v>
      </c>
      <c r="L276" t="str">
        <f>On_Off!P276</f>
        <v>Planning</v>
      </c>
      <c r="M276" s="97">
        <f t="shared" si="4"/>
        <v>1800000</v>
      </c>
      <c r="N276" s="96">
        <f>IF(O276&lt;&gt;"",((O276/VLOOKUP(P276,Codes!$A$118:$B$122,2,FALSE))/1000000), "")</f>
        <v>1.8</v>
      </c>
      <c r="O276">
        <f>On_Off!Q276</f>
        <v>1800000</v>
      </c>
      <c r="P276" t="str">
        <f>On_Off!R276</f>
        <v>FJD</v>
      </c>
    </row>
    <row r="277" spans="1:16">
      <c r="A277" t="str">
        <f>On_Off!A277</f>
        <v>R24</v>
      </c>
      <c r="B277" t="str">
        <f>On_Off!B277</f>
        <v>ON</v>
      </c>
      <c r="C277" t="str">
        <f>On_Off!C277</f>
        <v>1R</v>
      </c>
      <c r="D277" t="str">
        <f>On_Off!D277</f>
        <v>Road</v>
      </c>
      <c r="E277" t="str">
        <f>On_Off!E277</f>
        <v>Upgrade</v>
      </c>
      <c r="F277" t="str">
        <f>On_Off!G277</f>
        <v>MPW</v>
      </c>
      <c r="G277" t="str">
        <f>On_Off!H277</f>
        <v>FRA</v>
      </c>
      <c r="H277">
        <f>On_Off!I277</f>
        <v>0</v>
      </c>
      <c r="I277" t="str">
        <f>On_Off!J277</f>
        <v>Road Resilience</v>
      </c>
      <c r="J277" t="str">
        <f>On_Off!K277</f>
        <v>Raising of Navoalevu Flats along Wainikoro Road</v>
      </c>
      <c r="K277" t="str">
        <f>On_Off!M277</f>
        <v>Northern</v>
      </c>
      <c r="L277" t="str">
        <f>On_Off!P277</f>
        <v>Planning</v>
      </c>
      <c r="M277" s="97">
        <f t="shared" si="4"/>
        <v>1400000</v>
      </c>
      <c r="N277" s="96">
        <f>IF(O277&lt;&gt;"",((O277/VLOOKUP(P277,Codes!$A$118:$B$122,2,FALSE))/1000000), "")</f>
        <v>1.4</v>
      </c>
      <c r="O277">
        <f>On_Off!Q277</f>
        <v>1400000</v>
      </c>
      <c r="P277" t="str">
        <f>On_Off!R277</f>
        <v>FJD</v>
      </c>
    </row>
    <row r="278" spans="1:16">
      <c r="A278" t="str">
        <f>On_Off!A278</f>
        <v>R25</v>
      </c>
      <c r="B278" t="str">
        <f>On_Off!B278</f>
        <v>ON</v>
      </c>
      <c r="C278" t="str">
        <f>On_Off!C278</f>
        <v>1R</v>
      </c>
      <c r="D278" t="str">
        <f>On_Off!D278</f>
        <v>Road</v>
      </c>
      <c r="E278" t="str">
        <f>On_Off!E278</f>
        <v>Upgrade</v>
      </c>
      <c r="F278" t="str">
        <f>On_Off!G278</f>
        <v>MPW</v>
      </c>
      <c r="G278" t="str">
        <f>On_Off!H278</f>
        <v>FRA</v>
      </c>
      <c r="H278">
        <f>On_Off!I278</f>
        <v>0</v>
      </c>
      <c r="I278" t="str">
        <f>On_Off!J278</f>
        <v>Road Resilience</v>
      </c>
      <c r="J278" t="str">
        <f>On_Off!K278</f>
        <v>Raising of Olana Flats along Vunivutu Road</v>
      </c>
      <c r="K278" t="str">
        <f>On_Off!M278</f>
        <v>Northern</v>
      </c>
      <c r="L278" t="str">
        <f>On_Off!P278</f>
        <v>Planning</v>
      </c>
      <c r="M278" s="97">
        <f t="shared" si="4"/>
        <v>5300000</v>
      </c>
      <c r="N278" s="96">
        <f>IF(O278&lt;&gt;"",((O278/VLOOKUP(P278,Codes!$A$118:$B$122,2,FALSE))/1000000), "")</f>
        <v>5.3</v>
      </c>
      <c r="O278">
        <f>On_Off!Q278</f>
        <v>5300000</v>
      </c>
      <c r="P278" t="str">
        <f>On_Off!R278</f>
        <v>FJD</v>
      </c>
    </row>
    <row r="279" spans="1:16">
      <c r="A279" t="str">
        <f>On_Off!A279</f>
        <v>R26</v>
      </c>
      <c r="B279" t="str">
        <f>On_Off!B279</f>
        <v>ON</v>
      </c>
      <c r="C279" t="str">
        <f>On_Off!C279</f>
        <v>1R</v>
      </c>
      <c r="D279" t="str">
        <f>On_Off!D279</f>
        <v>Road</v>
      </c>
      <c r="E279" t="str">
        <f>On_Off!E279</f>
        <v>Upgrade</v>
      </c>
      <c r="F279" t="str">
        <f>On_Off!G279</f>
        <v>MPW</v>
      </c>
      <c r="G279" t="str">
        <f>On_Off!H279</f>
        <v>FRA</v>
      </c>
      <c r="H279">
        <f>On_Off!I279</f>
        <v>0</v>
      </c>
      <c r="I279" t="str">
        <f>On_Off!J279</f>
        <v>Road Resilience</v>
      </c>
      <c r="J279" t="str">
        <f>On_Off!K279</f>
        <v>Satulaki Road Upgrading Project</v>
      </c>
      <c r="K279" t="str">
        <f>On_Off!M279</f>
        <v>Northern</v>
      </c>
      <c r="L279" t="str">
        <f>On_Off!P279</f>
        <v>Planning</v>
      </c>
      <c r="M279" s="97">
        <f t="shared" si="4"/>
        <v>4099999.9999999995</v>
      </c>
      <c r="N279" s="96">
        <f>IF(O279&lt;&gt;"",((O279/VLOOKUP(P279,Codes!$A$118:$B$122,2,FALSE))/1000000), "")</f>
        <v>4.0999999999999996</v>
      </c>
      <c r="O279">
        <f>On_Off!Q279</f>
        <v>4100000</v>
      </c>
      <c r="P279" t="str">
        <f>On_Off!R279</f>
        <v>FJD</v>
      </c>
    </row>
    <row r="280" spans="1:16">
      <c r="A280" t="str">
        <f>On_Off!A280</f>
        <v>R27</v>
      </c>
      <c r="B280" t="str">
        <f>On_Off!B280</f>
        <v>ON</v>
      </c>
      <c r="C280" t="str">
        <f>On_Off!C280</f>
        <v>1R</v>
      </c>
      <c r="D280" t="str">
        <f>On_Off!D280</f>
        <v>Road</v>
      </c>
      <c r="E280" t="str">
        <f>On_Off!E280</f>
        <v>Upgrade</v>
      </c>
      <c r="F280" t="str">
        <f>On_Off!G280</f>
        <v>MPW</v>
      </c>
      <c r="G280" t="str">
        <f>On_Off!H280</f>
        <v>FRA</v>
      </c>
      <c r="H280">
        <f>On_Off!I280</f>
        <v>0</v>
      </c>
      <c r="I280" t="str">
        <f>On_Off!J280</f>
        <v>Road Resilience</v>
      </c>
      <c r="J280" t="str">
        <f>On_Off!K280</f>
        <v>Nakobo Road Upgrading Project</v>
      </c>
      <c r="K280" t="str">
        <f>On_Off!M280</f>
        <v>Northern</v>
      </c>
      <c r="L280" t="str">
        <f>On_Off!P280</f>
        <v>Planning</v>
      </c>
      <c r="M280" s="97">
        <f t="shared" si="4"/>
        <v>2500000</v>
      </c>
      <c r="N280" s="96">
        <f>IF(O280&lt;&gt;"",((O280/VLOOKUP(P280,Codes!$A$118:$B$122,2,FALSE))/1000000), "")</f>
        <v>2.5</v>
      </c>
      <c r="O280">
        <f>On_Off!Q280</f>
        <v>2500000</v>
      </c>
      <c r="P280" t="str">
        <f>On_Off!R280</f>
        <v>FJD</v>
      </c>
    </row>
    <row r="281" spans="1:16">
      <c r="A281" t="str">
        <f>On_Off!A281</f>
        <v>R28</v>
      </c>
      <c r="B281" t="str">
        <f>On_Off!B281</f>
        <v>ON</v>
      </c>
      <c r="C281" t="str">
        <f>On_Off!C281</f>
        <v>1R</v>
      </c>
      <c r="D281" t="str">
        <f>On_Off!D281</f>
        <v>Road</v>
      </c>
      <c r="E281" t="str">
        <f>On_Off!E281</f>
        <v>Upgrade</v>
      </c>
      <c r="F281" t="str">
        <f>On_Off!G281</f>
        <v>MPW</v>
      </c>
      <c r="G281" t="str">
        <f>On_Off!H281</f>
        <v>FRA</v>
      </c>
      <c r="H281">
        <f>On_Off!I281</f>
        <v>0</v>
      </c>
      <c r="I281" t="str">
        <f>On_Off!J281</f>
        <v>Road Resilience</v>
      </c>
      <c r="J281" t="str">
        <f>On_Off!K281</f>
        <v>Namovoivoi Navakasali to Cogea (cross country road)</v>
      </c>
      <c r="K281" t="str">
        <f>On_Off!M281</f>
        <v>Northern</v>
      </c>
      <c r="L281" t="str">
        <f>On_Off!P281</f>
        <v>Planning</v>
      </c>
      <c r="M281" s="97">
        <f t="shared" si="4"/>
        <v>10000000</v>
      </c>
      <c r="N281" s="96">
        <f>IF(O281&lt;&gt;"",((O281/VLOOKUP(P281,Codes!$A$118:$B$122,2,FALSE))/1000000), "")</f>
        <v>10</v>
      </c>
      <c r="O281">
        <f>On_Off!Q281</f>
        <v>10000000</v>
      </c>
      <c r="P281" t="str">
        <f>On_Off!R281</f>
        <v>FJD</v>
      </c>
    </row>
    <row r="282" spans="1:16">
      <c r="A282" t="str">
        <f>On_Off!A282</f>
        <v>R29</v>
      </c>
      <c r="B282" t="str">
        <f>On_Off!B282</f>
        <v>ON</v>
      </c>
      <c r="C282" t="str">
        <f>On_Off!C282</f>
        <v>1R</v>
      </c>
      <c r="D282" t="str">
        <f>On_Off!D282</f>
        <v>Road</v>
      </c>
      <c r="E282" t="str">
        <f>On_Off!E282</f>
        <v>Upgrade</v>
      </c>
      <c r="F282" t="str">
        <f>On_Off!G282</f>
        <v>MPW</v>
      </c>
      <c r="G282" t="str">
        <f>On_Off!H282</f>
        <v>FRA</v>
      </c>
      <c r="H282">
        <f>On_Off!I282</f>
        <v>0</v>
      </c>
      <c r="I282" t="str">
        <f>On_Off!J282</f>
        <v>Road Resilience</v>
      </c>
      <c r="J282" t="str">
        <f>On_Off!K282</f>
        <v>Wailevu – Bala (Salia) Rural Roads Upgrading Project</v>
      </c>
      <c r="K282" t="str">
        <f>On_Off!M282</f>
        <v>Northern</v>
      </c>
      <c r="L282" t="str">
        <f>On_Off!P282</f>
        <v>Planning</v>
      </c>
      <c r="M282" s="97">
        <f t="shared" si="4"/>
        <v>10800000</v>
      </c>
      <c r="N282" s="96">
        <f>IF(O282&lt;&gt;"",((O282/VLOOKUP(P282,Codes!$A$118:$B$122,2,FALSE))/1000000), "")</f>
        <v>10.8</v>
      </c>
      <c r="O282">
        <f>On_Off!Q282</f>
        <v>10800000</v>
      </c>
      <c r="P282" t="str">
        <f>On_Off!R282</f>
        <v>FJD</v>
      </c>
    </row>
    <row r="283" spans="1:16">
      <c r="A283" t="str">
        <f>On_Off!A283</f>
        <v>R30</v>
      </c>
      <c r="B283" t="str">
        <f>On_Off!B283</f>
        <v>ON</v>
      </c>
      <c r="C283" t="str">
        <f>On_Off!C283</f>
        <v>1R</v>
      </c>
      <c r="D283" t="str">
        <f>On_Off!D283</f>
        <v>Road</v>
      </c>
      <c r="E283" t="str">
        <f>On_Off!E283</f>
        <v>Upgrade</v>
      </c>
      <c r="F283" t="str">
        <f>On_Off!G283</f>
        <v>MPW</v>
      </c>
      <c r="G283" t="str">
        <f>On_Off!H283</f>
        <v>FRA</v>
      </c>
      <c r="H283">
        <f>On_Off!I283</f>
        <v>0</v>
      </c>
      <c r="I283" t="str">
        <f>On_Off!J283</f>
        <v>Road Resilience</v>
      </c>
      <c r="J283" t="str">
        <f>On_Off!K283</f>
        <v>Savusavu Climate Resilient Project</v>
      </c>
      <c r="K283" t="str">
        <f>On_Off!M283</f>
        <v>Northern</v>
      </c>
      <c r="L283" t="str">
        <f>On_Off!P283</f>
        <v>Planning</v>
      </c>
      <c r="M283" s="97">
        <f t="shared" si="4"/>
        <v>7560000</v>
      </c>
      <c r="N283" s="96">
        <f>IF(O283&lt;&gt;"",((O283/VLOOKUP(P283,Codes!$A$118:$B$122,2,FALSE))/1000000), "")</f>
        <v>7.56</v>
      </c>
      <c r="O283">
        <f>On_Off!Q283</f>
        <v>7560000</v>
      </c>
      <c r="P283" t="str">
        <f>On_Off!R283</f>
        <v>FJD</v>
      </c>
    </row>
    <row r="284" spans="1:16">
      <c r="A284" t="str">
        <f>On_Off!A284</f>
        <v>R31</v>
      </c>
      <c r="B284" t="str">
        <f>On_Off!B284</f>
        <v>ON</v>
      </c>
      <c r="C284" t="str">
        <f>On_Off!C284</f>
        <v>1R</v>
      </c>
      <c r="D284" t="str">
        <f>On_Off!D284</f>
        <v>Road</v>
      </c>
      <c r="E284" t="str">
        <f>On_Off!E284</f>
        <v>Upgrade</v>
      </c>
      <c r="F284" t="str">
        <f>On_Off!G284</f>
        <v>MPW</v>
      </c>
      <c r="G284" t="str">
        <f>On_Off!H284</f>
        <v>FRA</v>
      </c>
      <c r="H284">
        <f>On_Off!I284</f>
        <v>0</v>
      </c>
      <c r="I284" t="str">
        <f>On_Off!J284</f>
        <v>Road Resilience</v>
      </c>
      <c r="J284" t="str">
        <f>On_Off!K284</f>
        <v>North Coastal Road Climate Resilient Project</v>
      </c>
      <c r="K284" t="str">
        <f>On_Off!M284</f>
        <v>Northern</v>
      </c>
      <c r="L284" t="str">
        <f>On_Off!P284</f>
        <v>Planning</v>
      </c>
      <c r="M284" s="97">
        <f t="shared" si="4"/>
        <v>3000000</v>
      </c>
      <c r="N284" s="96">
        <f>IF(O284&lt;&gt;"",((O284/VLOOKUP(P284,Codes!$A$118:$B$122,2,FALSE))/1000000), "")</f>
        <v>3</v>
      </c>
      <c r="O284">
        <f>On_Off!Q284</f>
        <v>3000000</v>
      </c>
      <c r="P284" t="str">
        <f>On_Off!R284</f>
        <v>FJD</v>
      </c>
    </row>
    <row r="285" spans="1:16">
      <c r="A285" t="str">
        <f>On_Off!A285</f>
        <v>R32</v>
      </c>
      <c r="B285" t="str">
        <f>On_Off!B285</f>
        <v>ON</v>
      </c>
      <c r="C285" t="str">
        <f>On_Off!C285</f>
        <v>2R</v>
      </c>
      <c r="D285" t="str">
        <f>On_Off!D285</f>
        <v>Road</v>
      </c>
      <c r="E285" t="str">
        <f>On_Off!E285</f>
        <v>Upgrade</v>
      </c>
      <c r="F285" t="str">
        <f>On_Off!G285</f>
        <v>MPW</v>
      </c>
      <c r="G285" t="str">
        <f>On_Off!H285</f>
        <v>FRA</v>
      </c>
      <c r="H285">
        <f>On_Off!I285</f>
        <v>0</v>
      </c>
      <c r="I285" t="str">
        <f>On_Off!J285</f>
        <v>Bridge and Crossings Upgrade and Replacement</v>
      </c>
      <c r="J285" t="str">
        <f>On_Off!K285</f>
        <v>Waidamudamu Bridge Construction Project</v>
      </c>
      <c r="K285" t="str">
        <f>On_Off!M285</f>
        <v>Northern</v>
      </c>
      <c r="L285" t="str">
        <f>On_Off!P285</f>
        <v>Planning</v>
      </c>
      <c r="M285" s="97">
        <f t="shared" si="4"/>
        <v>2000000</v>
      </c>
      <c r="N285" s="96">
        <f>IF(O285&lt;&gt;"",((O285/VLOOKUP(P285,Codes!$A$118:$B$122,2,FALSE))/1000000), "")</f>
        <v>2</v>
      </c>
      <c r="O285">
        <f>On_Off!Q285</f>
        <v>2000000</v>
      </c>
      <c r="P285" t="str">
        <f>On_Off!R285</f>
        <v>FJD</v>
      </c>
    </row>
    <row r="286" spans="1:16">
      <c r="A286" t="str">
        <f>On_Off!A286</f>
        <v>R33</v>
      </c>
      <c r="B286" t="str">
        <f>On_Off!B286</f>
        <v>ON</v>
      </c>
      <c r="C286" t="str">
        <f>On_Off!C286</f>
        <v>2R</v>
      </c>
      <c r="D286" t="str">
        <f>On_Off!D286</f>
        <v>Road</v>
      </c>
      <c r="E286" t="str">
        <f>On_Off!E286</f>
        <v>Upgrade</v>
      </c>
      <c r="F286" t="str">
        <f>On_Off!G286</f>
        <v>MPW</v>
      </c>
      <c r="G286" t="str">
        <f>On_Off!H286</f>
        <v>FRA</v>
      </c>
      <c r="H286">
        <f>On_Off!I286</f>
        <v>0</v>
      </c>
      <c r="I286" t="str">
        <f>On_Off!J286</f>
        <v>Bridge and Crossings Upgrade and Replacement</v>
      </c>
      <c r="J286" t="str">
        <f>On_Off!K286</f>
        <v>Daku 1 Bridge Construction Project</v>
      </c>
      <c r="K286" t="str">
        <f>On_Off!M286</f>
        <v>Northern</v>
      </c>
      <c r="L286" t="str">
        <f>On_Off!P286</f>
        <v>Planning</v>
      </c>
      <c r="M286" s="97">
        <f t="shared" si="4"/>
        <v>8000000</v>
      </c>
      <c r="N286" s="96">
        <f>IF(O286&lt;&gt;"",((O286/VLOOKUP(P286,Codes!$A$118:$B$122,2,FALSE))/1000000), "")</f>
        <v>8</v>
      </c>
      <c r="O286">
        <f>On_Off!Q286</f>
        <v>8000000</v>
      </c>
      <c r="P286" t="str">
        <f>On_Off!R286</f>
        <v>FJD</v>
      </c>
    </row>
    <row r="287" spans="1:16">
      <c r="A287" t="str">
        <f>On_Off!A287</f>
        <v>R34</v>
      </c>
      <c r="B287" t="str">
        <f>On_Off!B287</f>
        <v>ON</v>
      </c>
      <c r="C287" t="str">
        <f>On_Off!C287</f>
        <v>2R</v>
      </c>
      <c r="D287" t="str">
        <f>On_Off!D287</f>
        <v>Road</v>
      </c>
      <c r="E287" t="str">
        <f>On_Off!E287</f>
        <v>Upgrade</v>
      </c>
      <c r="F287" t="str">
        <f>On_Off!G287</f>
        <v>MPW</v>
      </c>
      <c r="G287" t="str">
        <f>On_Off!H287</f>
        <v>FRA</v>
      </c>
      <c r="H287">
        <f>On_Off!I287</f>
        <v>0</v>
      </c>
      <c r="I287" t="str">
        <f>On_Off!J287</f>
        <v>Bridge and Crossings Upgrade and Replacement</v>
      </c>
      <c r="J287" t="str">
        <f>On_Off!K287</f>
        <v>Laqere Bridge Construction Project</v>
      </c>
      <c r="K287" t="str">
        <f>On_Off!M287</f>
        <v>Northern</v>
      </c>
      <c r="L287" t="str">
        <f>On_Off!P287</f>
        <v>Planning</v>
      </c>
      <c r="M287" s="97">
        <f t="shared" si="4"/>
        <v>8000000</v>
      </c>
      <c r="N287" s="96">
        <f>IF(O287&lt;&gt;"",((O287/VLOOKUP(P287,Codes!$A$118:$B$122,2,FALSE))/1000000), "")</f>
        <v>8</v>
      </c>
      <c r="O287">
        <f>On_Off!Q287</f>
        <v>8000000</v>
      </c>
      <c r="P287" t="str">
        <f>On_Off!R287</f>
        <v>FJD</v>
      </c>
    </row>
    <row r="288" spans="1:16">
      <c r="A288" t="str">
        <f>On_Off!A288</f>
        <v>R35</v>
      </c>
      <c r="B288" t="str">
        <f>On_Off!B288</f>
        <v>ON</v>
      </c>
      <c r="C288" t="str">
        <f>On_Off!C288</f>
        <v>R35</v>
      </c>
      <c r="D288" t="str">
        <f>On_Off!D288</f>
        <v>Road</v>
      </c>
      <c r="E288" t="str">
        <f>On_Off!E288</f>
        <v>Upgrade</v>
      </c>
      <c r="F288" t="str">
        <f>On_Off!G288</f>
        <v>MPW</v>
      </c>
      <c r="G288" t="str">
        <f>On_Off!H288</f>
        <v>FRA</v>
      </c>
      <c r="H288">
        <f>On_Off!I288</f>
        <v>0</v>
      </c>
      <c r="I288" t="str">
        <f>On_Off!J288</f>
        <v>Jetties Upgrade and Replacement</v>
      </c>
      <c r="J288" t="str">
        <f>On_Off!K288</f>
        <v>Taveuni Jetty Upgrading Project</v>
      </c>
      <c r="K288" t="str">
        <f>On_Off!M288</f>
        <v>Northern</v>
      </c>
      <c r="L288" t="str">
        <f>On_Off!P288</f>
        <v>Planning</v>
      </c>
      <c r="M288" s="97">
        <f t="shared" si="4"/>
        <v>1200000</v>
      </c>
      <c r="N288" s="96">
        <f>IF(O288&lt;&gt;"",((O288/VLOOKUP(P288,Codes!$A$118:$B$122,2,FALSE))/1000000), "")</f>
        <v>1.2</v>
      </c>
      <c r="O288">
        <f>On_Off!Q288</f>
        <v>1200000</v>
      </c>
      <c r="P288" t="str">
        <f>On_Off!R288</f>
        <v>FJD</v>
      </c>
    </row>
    <row r="289" spans="1:16">
      <c r="A289" t="str">
        <f>On_Off!A289</f>
        <v>R36</v>
      </c>
      <c r="B289" t="str">
        <f>On_Off!B289</f>
        <v>ON</v>
      </c>
      <c r="C289" t="str">
        <f>On_Off!C289</f>
        <v>2R</v>
      </c>
      <c r="D289" t="str">
        <f>On_Off!D289</f>
        <v>Road</v>
      </c>
      <c r="E289" t="str">
        <f>On_Off!E289</f>
        <v>Upgrade</v>
      </c>
      <c r="F289" t="str">
        <f>On_Off!G289</f>
        <v>MPW</v>
      </c>
      <c r="G289" t="str">
        <f>On_Off!H289</f>
        <v>FRA</v>
      </c>
      <c r="H289">
        <f>On_Off!I289</f>
        <v>0</v>
      </c>
      <c r="I289" t="str">
        <f>On_Off!J289</f>
        <v>Bridge and Crossings Upgrade and Replacement</v>
      </c>
      <c r="J289" t="str">
        <f>On_Off!K289</f>
        <v>Naqai Bridge Construction Project</v>
      </c>
      <c r="K289" t="str">
        <f>On_Off!M289</f>
        <v>Northern</v>
      </c>
      <c r="L289" t="str">
        <f>On_Off!P289</f>
        <v>Planning</v>
      </c>
      <c r="M289" s="97">
        <f t="shared" si="4"/>
        <v>5000000</v>
      </c>
      <c r="N289" s="96">
        <f>IF(O289&lt;&gt;"",((O289/VLOOKUP(P289,Codes!$A$118:$B$122,2,FALSE))/1000000), "")</f>
        <v>5</v>
      </c>
      <c r="O289">
        <f>On_Off!Q289</f>
        <v>5000000</v>
      </c>
      <c r="P289" t="str">
        <f>On_Off!R289</f>
        <v>FJD</v>
      </c>
    </row>
    <row r="290" spans="1:16">
      <c r="A290" t="str">
        <f>On_Off!A290</f>
        <v>R37</v>
      </c>
      <c r="B290" t="str">
        <f>On_Off!B290</f>
        <v>ON</v>
      </c>
      <c r="C290" t="str">
        <f>On_Off!C290</f>
        <v>R37</v>
      </c>
      <c r="D290" t="str">
        <f>On_Off!D290</f>
        <v>Road</v>
      </c>
      <c r="E290" t="str">
        <f>On_Off!E290</f>
        <v>Upgrade</v>
      </c>
      <c r="F290" t="str">
        <f>On_Off!G290</f>
        <v>MPW</v>
      </c>
      <c r="G290" t="str">
        <f>On_Off!H290</f>
        <v>FRA</v>
      </c>
      <c r="H290">
        <f>On_Off!I290</f>
        <v>0</v>
      </c>
      <c r="I290" t="str">
        <f>On_Off!J290</f>
        <v>Congestion and Capacity Improvements</v>
      </c>
      <c r="J290" t="str">
        <f>On_Off!K290</f>
        <v>Nadi - Lautoka 4-laning</v>
      </c>
      <c r="K290" t="str">
        <f>On_Off!M290</f>
        <v>Western</v>
      </c>
      <c r="L290" t="str">
        <f>On_Off!P290</f>
        <v>Appraising</v>
      </c>
      <c r="M290" s="97">
        <f t="shared" si="4"/>
        <v>346000000</v>
      </c>
      <c r="N290" s="96">
        <f>IF(O290&lt;&gt;"",((O290/VLOOKUP(P290,Codes!$A$118:$B$122,2,FALSE))/1000000), "")</f>
        <v>346</v>
      </c>
      <c r="O290">
        <f>On_Off!Q290</f>
        <v>346000000</v>
      </c>
      <c r="P290" t="str">
        <f>On_Off!R290</f>
        <v>FJD</v>
      </c>
    </row>
    <row r="291" spans="1:16">
      <c r="A291" t="str">
        <f>On_Off!A291</f>
        <v>B99</v>
      </c>
      <c r="B291" t="str">
        <f>On_Off!B291</f>
        <v>ON</v>
      </c>
      <c r="C291">
        <f>On_Off!C291</f>
        <v>0</v>
      </c>
      <c r="D291" t="str">
        <f>On_Off!D291</f>
        <v>Buildings</v>
      </c>
      <c r="E291" t="str">
        <f>On_Off!E291</f>
        <v>Upgrade</v>
      </c>
      <c r="F291" t="str">
        <f>On_Off!G291</f>
        <v>MPW</v>
      </c>
      <c r="G291" t="str">
        <f>On_Off!H291</f>
        <v>FMS</v>
      </c>
      <c r="H291" t="str">
        <f>On_Off!I291</f>
        <v>FMS</v>
      </c>
      <c r="I291" t="str">
        <f>On_Off!J291</f>
        <v>Upgrade of Outer Island Stations</v>
      </c>
      <c r="J291" t="str">
        <f>On_Off!K291</f>
        <v>Upgrade Met Office and staff living quarters that was destroyed by TC Yasa</v>
      </c>
      <c r="K291" t="str">
        <f>On_Off!M291</f>
        <v>North</v>
      </c>
      <c r="L291" t="str">
        <f>On_Off!P291</f>
        <v>Budgeting</v>
      </c>
      <c r="M291" s="97">
        <f t="shared" si="4"/>
        <v>300000</v>
      </c>
      <c r="N291" s="96">
        <f>IF(O291&lt;&gt;"",((O291/VLOOKUP(P291,Codes!$A$118:$B$122,2,FALSE))/1000000), "")</f>
        <v>0.3</v>
      </c>
      <c r="O291">
        <f>On_Off!Q291</f>
        <v>300000</v>
      </c>
      <c r="P291" t="str">
        <f>On_Off!R291</f>
        <v>FJD</v>
      </c>
    </row>
    <row r="292" spans="1:16">
      <c r="A292" t="str">
        <f>On_Off!A292</f>
        <v>B100</v>
      </c>
      <c r="B292" t="str">
        <f>On_Off!B292</f>
        <v>ON</v>
      </c>
      <c r="C292">
        <f>On_Off!C292</f>
        <v>0</v>
      </c>
      <c r="D292" t="str">
        <f>On_Off!D292</f>
        <v>Buildings</v>
      </c>
      <c r="E292" t="str">
        <f>On_Off!E292</f>
        <v>New</v>
      </c>
      <c r="F292" t="str">
        <f>On_Off!G292</f>
        <v>MPW</v>
      </c>
      <c r="G292" t="str">
        <f>On_Off!H292</f>
        <v>FMS</v>
      </c>
      <c r="H292" t="str">
        <f>On_Off!I292</f>
        <v>FMS</v>
      </c>
      <c r="I292" t="str">
        <f>On_Off!J292</f>
        <v>Regional Services</v>
      </c>
      <c r="J292" t="str">
        <f>On_Off!K292</f>
        <v xml:space="preserve">Creation of RIC and RTC in Fiji </v>
      </c>
      <c r="K292" t="str">
        <f>On_Off!M292</f>
        <v>Western</v>
      </c>
      <c r="L292" t="str">
        <f>On_Off!P292</f>
        <v>Planning</v>
      </c>
      <c r="M292" s="97">
        <f t="shared" si="4"/>
        <v>1000000</v>
      </c>
      <c r="N292" s="96">
        <f>IF(O292&lt;&gt;"",((O292/VLOOKUP(P292,Codes!$A$118:$B$122,2,FALSE))/1000000), "")</f>
        <v>1</v>
      </c>
      <c r="O292">
        <f>On_Off!Q292</f>
        <v>1000000</v>
      </c>
      <c r="P292" t="str">
        <f>On_Off!R292</f>
        <v>FJD</v>
      </c>
    </row>
    <row r="293" spans="1:16">
      <c r="A293" t="str">
        <f>On_Off!A293</f>
        <v>B101</v>
      </c>
      <c r="B293" t="str">
        <f>On_Off!B293</f>
        <v>ON</v>
      </c>
      <c r="C293">
        <f>On_Off!C293</f>
        <v>0</v>
      </c>
      <c r="D293" t="str">
        <f>On_Off!D293</f>
        <v>Buildings</v>
      </c>
      <c r="E293" t="str">
        <f>On_Off!E293</f>
        <v>Upgrade</v>
      </c>
      <c r="F293" t="str">
        <f>On_Off!G293</f>
        <v>MPW</v>
      </c>
      <c r="G293" t="str">
        <f>On_Off!H293</f>
        <v>FMS</v>
      </c>
      <c r="H293" t="str">
        <f>On_Off!I293</f>
        <v>FMS</v>
      </c>
      <c r="I293" t="str">
        <f>On_Off!J293</f>
        <v xml:space="preserve">Upkeep of Facilities </v>
      </c>
      <c r="J293" t="str">
        <f>On_Off!K293</f>
        <v>Upgrade Met Office Nadi which was built in 1996</v>
      </c>
      <c r="K293" t="str">
        <f>On_Off!M293</f>
        <v>Western</v>
      </c>
      <c r="L293" t="str">
        <f>On_Off!P293</f>
        <v>Budgeting</v>
      </c>
      <c r="M293" s="97">
        <f t="shared" si="4"/>
        <v>500000</v>
      </c>
      <c r="N293" s="96">
        <f>IF(O293&lt;&gt;"",((O293/VLOOKUP(P293,Codes!$A$118:$B$122,2,FALSE))/1000000), "")</f>
        <v>0.5</v>
      </c>
      <c r="O293">
        <f>On_Off!Q293</f>
        <v>500000</v>
      </c>
      <c r="P293" t="str">
        <f>On_Off!R293</f>
        <v>FJD</v>
      </c>
    </row>
    <row r="294" spans="1:16">
      <c r="A294" t="str">
        <f>On_Off!A294</f>
        <v>B102</v>
      </c>
      <c r="B294" t="str">
        <f>On_Off!B294</f>
        <v>ON</v>
      </c>
      <c r="C294">
        <f>On_Off!C294</f>
        <v>0</v>
      </c>
      <c r="D294" t="str">
        <f>On_Off!D294</f>
        <v>Buildings</v>
      </c>
      <c r="E294" t="str">
        <f>On_Off!E294</f>
        <v>Upgrade</v>
      </c>
      <c r="F294" t="str">
        <f>On_Off!G294</f>
        <v>MPW</v>
      </c>
      <c r="G294" t="str">
        <f>On_Off!H294</f>
        <v>FMS</v>
      </c>
      <c r="H294" t="str">
        <f>On_Off!I294</f>
        <v>FMS</v>
      </c>
      <c r="I294" t="str">
        <f>On_Off!J294</f>
        <v xml:space="preserve">Upkeep of Facilities </v>
      </c>
      <c r="J294" t="str">
        <f>On_Off!K294</f>
        <v xml:space="preserve">Upgrade of Nadi Radar Building </v>
      </c>
      <c r="K294" t="str">
        <f>On_Off!M294</f>
        <v>Western</v>
      </c>
      <c r="L294" t="str">
        <f>On_Off!P294</f>
        <v>Planning</v>
      </c>
      <c r="M294" s="97">
        <f t="shared" si="4"/>
        <v>300000</v>
      </c>
      <c r="N294" s="96">
        <f>IF(O294&lt;&gt;"",((O294/VLOOKUP(P294,Codes!$A$118:$B$122,2,FALSE))/1000000), "")</f>
        <v>0.3</v>
      </c>
      <c r="O294">
        <f>On_Off!Q294</f>
        <v>300000</v>
      </c>
      <c r="P294" t="str">
        <f>On_Off!R294</f>
        <v>FJD</v>
      </c>
    </row>
    <row r="295" spans="1:16">
      <c r="A295" t="str">
        <f>On_Off!A295</f>
        <v>B103</v>
      </c>
      <c r="B295" t="str">
        <f>On_Off!B295</f>
        <v>ON</v>
      </c>
      <c r="C295">
        <f>On_Off!C295</f>
        <v>0</v>
      </c>
      <c r="D295" t="str">
        <f>On_Off!D295</f>
        <v>Buildings</v>
      </c>
      <c r="E295" t="str">
        <f>On_Off!E295</f>
        <v>Upgrade</v>
      </c>
      <c r="F295" t="str">
        <f>On_Off!G295</f>
        <v>MPW</v>
      </c>
      <c r="G295" t="str">
        <f>On_Off!H295</f>
        <v>FMS</v>
      </c>
      <c r="H295" t="str">
        <f>On_Off!I295</f>
        <v>FMS</v>
      </c>
      <c r="I295" t="str">
        <f>On_Off!J295</f>
        <v xml:space="preserve">Upkeep of Facilities </v>
      </c>
      <c r="J295" t="str">
        <f>On_Off!K295</f>
        <v>Upgrade of Archives Building</v>
      </c>
      <c r="K295" t="str">
        <f>On_Off!M295</f>
        <v>Western</v>
      </c>
      <c r="L295" t="str">
        <f>On_Off!P295</f>
        <v>Planning</v>
      </c>
      <c r="M295" s="97">
        <f t="shared" si="4"/>
        <v>150000</v>
      </c>
      <c r="N295" s="96">
        <f>IF(O295&lt;&gt;"",((O295/VLOOKUP(P295,Codes!$A$118:$B$122,2,FALSE))/1000000), "")</f>
        <v>0.15</v>
      </c>
      <c r="O295">
        <f>On_Off!Q295</f>
        <v>150000</v>
      </c>
      <c r="P295" t="str">
        <f>On_Off!R295</f>
        <v>FJD</v>
      </c>
    </row>
    <row r="296" spans="1:16">
      <c r="A296" t="str">
        <f>On_Off!A296</f>
        <v>B104</v>
      </c>
      <c r="B296" t="str">
        <f>On_Off!B296</f>
        <v>ON</v>
      </c>
      <c r="C296">
        <f>On_Off!C296</f>
        <v>0</v>
      </c>
      <c r="D296" t="str">
        <f>On_Off!D296</f>
        <v>Buildings</v>
      </c>
      <c r="E296" t="str">
        <f>On_Off!E296</f>
        <v>Upgrade</v>
      </c>
      <c r="F296" t="str">
        <f>On_Off!G296</f>
        <v>MPW</v>
      </c>
      <c r="G296" t="str">
        <f>On_Off!H296</f>
        <v>FMS</v>
      </c>
      <c r="H296" t="str">
        <f>On_Off!I296</f>
        <v>FMS</v>
      </c>
      <c r="I296" t="str">
        <f>On_Off!J296</f>
        <v xml:space="preserve">Upkeep of Facilities </v>
      </c>
      <c r="J296" t="str">
        <f>On_Off!K296</f>
        <v>Nausori Radar Building upgrade</v>
      </c>
      <c r="K296" t="str">
        <f>On_Off!M296</f>
        <v>Central</v>
      </c>
      <c r="L296" t="str">
        <f>On_Off!P296</f>
        <v>Budgeting</v>
      </c>
      <c r="M296" s="97">
        <f t="shared" si="4"/>
        <v>2000000</v>
      </c>
      <c r="N296" s="96">
        <f>IF(O296&lt;&gt;"",((O296/VLOOKUP(P296,Codes!$A$118:$B$122,2,FALSE))/1000000), "")</f>
        <v>2</v>
      </c>
      <c r="O296">
        <f>On_Off!Q296</f>
        <v>2000000</v>
      </c>
      <c r="P296" t="str">
        <f>On_Off!R296</f>
        <v>FJD</v>
      </c>
    </row>
    <row r="297" spans="1:16">
      <c r="A297" t="str">
        <f>On_Off!A297</f>
        <v>B105</v>
      </c>
      <c r="B297" t="str">
        <f>On_Off!B297</f>
        <v>ON</v>
      </c>
      <c r="C297">
        <f>On_Off!C297</f>
        <v>0</v>
      </c>
      <c r="D297" t="str">
        <f>On_Off!D297</f>
        <v>Buildings</v>
      </c>
      <c r="E297" t="str">
        <f>On_Off!E297</f>
        <v>Upgrade</v>
      </c>
      <c r="F297" t="str">
        <f>On_Off!G297</f>
        <v>MPW</v>
      </c>
      <c r="G297" t="str">
        <f>On_Off!H297</f>
        <v>FMS</v>
      </c>
      <c r="H297" t="str">
        <f>On_Off!I297</f>
        <v>FMS</v>
      </c>
      <c r="I297" t="str">
        <f>On_Off!J297</f>
        <v xml:space="preserve">Upkeep of Facilities </v>
      </c>
      <c r="J297" t="str">
        <f>On_Off!K297</f>
        <v xml:space="preserve">Laucala Bay Office Buildings upgrade built in 2012 </v>
      </c>
      <c r="K297" t="str">
        <f>On_Off!M297</f>
        <v>Eastern</v>
      </c>
      <c r="L297" t="str">
        <f>On_Off!P297</f>
        <v>Planning</v>
      </c>
      <c r="M297" s="97">
        <f t="shared" si="4"/>
        <v>250000</v>
      </c>
      <c r="N297" s="96">
        <f>IF(O297&lt;&gt;"",((O297/VLOOKUP(P297,Codes!$A$118:$B$122,2,FALSE))/1000000), "")</f>
        <v>0.25</v>
      </c>
      <c r="O297">
        <f>On_Off!Q297</f>
        <v>250000</v>
      </c>
      <c r="P297" t="str">
        <f>On_Off!R297</f>
        <v>FJD</v>
      </c>
    </row>
    <row r="298" spans="1:16">
      <c r="A298" t="str">
        <f>On_Off!A298</f>
        <v>B106</v>
      </c>
      <c r="B298" t="str">
        <f>On_Off!B298</f>
        <v>ON</v>
      </c>
      <c r="C298">
        <f>On_Off!C298</f>
        <v>0</v>
      </c>
      <c r="D298" t="str">
        <f>On_Off!D298</f>
        <v>Buildings</v>
      </c>
      <c r="E298" t="str">
        <f>On_Off!E298</f>
        <v>Upgrade</v>
      </c>
      <c r="F298" t="str">
        <f>On_Off!G298</f>
        <v>MPW</v>
      </c>
      <c r="G298" t="str">
        <f>On_Off!H298</f>
        <v>FMS</v>
      </c>
      <c r="H298" t="str">
        <f>On_Off!I298</f>
        <v>FMS</v>
      </c>
      <c r="I298" t="str">
        <f>On_Off!J298</f>
        <v xml:space="preserve">Upkeep of Facilities </v>
      </c>
      <c r="J298" t="str">
        <f>On_Off!K298</f>
        <v>Upgrade of Labasa Office built in 2017</v>
      </c>
      <c r="K298" t="str">
        <f>On_Off!M298</f>
        <v>North</v>
      </c>
      <c r="L298" t="str">
        <f>On_Off!P298</f>
        <v>Planning</v>
      </c>
      <c r="M298" s="97">
        <f t="shared" si="4"/>
        <v>200000</v>
      </c>
      <c r="N298" s="96">
        <f>IF(O298&lt;&gt;"",((O298/VLOOKUP(P298,Codes!$A$118:$B$122,2,FALSE))/1000000), "")</f>
        <v>0.2</v>
      </c>
      <c r="O298">
        <f>On_Off!Q298</f>
        <v>200000</v>
      </c>
      <c r="P298" t="str">
        <f>On_Off!R298</f>
        <v>FJD</v>
      </c>
    </row>
    <row r="299" spans="1:16">
      <c r="A299" t="str">
        <f>On_Off!A299</f>
        <v>B107</v>
      </c>
      <c r="B299" t="str">
        <f>On_Off!B299</f>
        <v>ON</v>
      </c>
      <c r="C299">
        <f>On_Off!C299</f>
        <v>0</v>
      </c>
      <c r="D299" t="str">
        <f>On_Off!D299</f>
        <v>Buildings</v>
      </c>
      <c r="E299" t="str">
        <f>On_Off!E299</f>
        <v>Upgrade</v>
      </c>
      <c r="F299" t="str">
        <f>On_Off!G299</f>
        <v>MPW</v>
      </c>
      <c r="G299" t="str">
        <f>On_Off!H299</f>
        <v>FMS</v>
      </c>
      <c r="H299" t="str">
        <f>On_Off!I299</f>
        <v>FMS</v>
      </c>
      <c r="I299" t="str">
        <f>On_Off!J299</f>
        <v xml:space="preserve">Upkeep of Facilities </v>
      </c>
      <c r="J299" t="str">
        <f>On_Off!K299</f>
        <v xml:space="preserve">Labasa Radar Building upgraded in 2019 would repair painting etc and construction of road to the Radar Building </v>
      </c>
      <c r="K299" t="str">
        <f>On_Off!M299</f>
        <v>North</v>
      </c>
      <c r="L299" t="str">
        <f>On_Off!P299</f>
        <v>Planning</v>
      </c>
      <c r="M299" s="97">
        <f t="shared" si="4"/>
        <v>900000</v>
      </c>
      <c r="N299" s="96">
        <f>IF(O299&lt;&gt;"",((O299/VLOOKUP(P299,Codes!$A$118:$B$122,2,FALSE))/1000000), "")</f>
        <v>0.9</v>
      </c>
      <c r="O299">
        <f>On_Off!Q299</f>
        <v>900000</v>
      </c>
      <c r="P299" t="str">
        <f>On_Off!R299</f>
        <v>FJD</v>
      </c>
    </row>
    <row r="300" spans="1:16">
      <c r="A300" t="str">
        <f>On_Off!A300</f>
        <v>B108</v>
      </c>
      <c r="B300" t="str">
        <f>On_Off!B300</f>
        <v>ON</v>
      </c>
      <c r="C300" t="str">
        <f>On_Off!C300</f>
        <v>B108</v>
      </c>
      <c r="D300" t="str">
        <f>On_Off!D300</f>
        <v>Buildings</v>
      </c>
      <c r="E300" t="str">
        <f>On_Off!E300</f>
        <v>Upgrade</v>
      </c>
      <c r="F300" t="str">
        <f>On_Off!G300</f>
        <v>MPW</v>
      </c>
      <c r="G300" t="str">
        <f>On_Off!H300</f>
        <v>FMS</v>
      </c>
      <c r="H300" t="str">
        <f>On_Off!I300</f>
        <v>FMS</v>
      </c>
      <c r="I300" t="str">
        <f>On_Off!J300</f>
        <v xml:space="preserve">Upgrade of Outer Island Stations </v>
      </c>
      <c r="J300" t="str">
        <f>On_Off!K300</f>
        <v xml:space="preserve">Upgrade of Rotuma Met Station </v>
      </c>
      <c r="K300" t="str">
        <f>On_Off!M300</f>
        <v>North</v>
      </c>
      <c r="L300" t="str">
        <f>On_Off!P300</f>
        <v>Planning</v>
      </c>
      <c r="M300" s="97">
        <f t="shared" si="4"/>
        <v>200000</v>
      </c>
      <c r="N300" s="96">
        <f>IF(O300&lt;&gt;"",((O300/VLOOKUP(P300,Codes!$A$118:$B$122,2,FALSE))/1000000), "")</f>
        <v>0.2</v>
      </c>
      <c r="O300">
        <f>On_Off!Q300</f>
        <v>200000</v>
      </c>
      <c r="P300" t="str">
        <f>On_Off!R300</f>
        <v>FJD</v>
      </c>
    </row>
    <row r="301" spans="1:16">
      <c r="A301" t="str">
        <f>On_Off!A301</f>
        <v>B109</v>
      </c>
      <c r="B301" t="str">
        <f>On_Off!B301</f>
        <v>ON</v>
      </c>
      <c r="C301">
        <f>On_Off!C301</f>
        <v>0</v>
      </c>
      <c r="D301" t="str">
        <f>On_Off!D301</f>
        <v>Buildings</v>
      </c>
      <c r="E301" t="str">
        <f>On_Off!E301</f>
        <v>Upgrade</v>
      </c>
      <c r="F301" t="str">
        <f>On_Off!G301</f>
        <v>MPW</v>
      </c>
      <c r="G301" t="str">
        <f>On_Off!H301</f>
        <v>FMS</v>
      </c>
      <c r="H301" t="str">
        <f>On_Off!I301</f>
        <v>FMS</v>
      </c>
      <c r="I301" t="str">
        <f>On_Off!J301</f>
        <v xml:space="preserve">Upgrade of Outer Island Stations </v>
      </c>
      <c r="J301" t="str">
        <f>On_Off!K301</f>
        <v xml:space="preserve">Upgrade Udu Point Met Station </v>
      </c>
      <c r="K301" t="str">
        <f>On_Off!M301</f>
        <v>North</v>
      </c>
      <c r="L301" t="str">
        <f>On_Off!P301</f>
        <v>Budgeting</v>
      </c>
      <c r="M301" s="97">
        <f t="shared" si="4"/>
        <v>200000</v>
      </c>
      <c r="N301" s="96">
        <f>IF(O301&lt;&gt;"",((O301/VLOOKUP(P301,Codes!$A$118:$B$122,2,FALSE))/1000000), "")</f>
        <v>0.2</v>
      </c>
      <c r="O301">
        <f>On_Off!Q301</f>
        <v>200000</v>
      </c>
      <c r="P301" t="str">
        <f>On_Off!R301</f>
        <v>FJD</v>
      </c>
    </row>
    <row r="302" spans="1:16">
      <c r="A302" t="str">
        <f>On_Off!A302</f>
        <v>B110</v>
      </c>
      <c r="B302" t="str">
        <f>On_Off!B302</f>
        <v>ON</v>
      </c>
      <c r="C302">
        <f>On_Off!C302</f>
        <v>0</v>
      </c>
      <c r="D302" t="str">
        <f>On_Off!D302</f>
        <v>Buildings</v>
      </c>
      <c r="E302" t="str">
        <f>On_Off!E302</f>
        <v>Upgrade</v>
      </c>
      <c r="F302" t="str">
        <f>On_Off!G302</f>
        <v>MPW</v>
      </c>
      <c r="G302" t="str">
        <f>On_Off!H302</f>
        <v>FMS</v>
      </c>
      <c r="H302" t="str">
        <f>On_Off!I302</f>
        <v>FMS</v>
      </c>
      <c r="I302" t="str">
        <f>On_Off!J302</f>
        <v xml:space="preserve">Upgrade of Outer Island Stations </v>
      </c>
      <c r="J302" t="str">
        <f>On_Off!K302</f>
        <v xml:space="preserve">Upgrade Yasawa-i-rara Met Station </v>
      </c>
      <c r="K302" t="str">
        <f>On_Off!M302</f>
        <v>Western</v>
      </c>
      <c r="L302" t="str">
        <f>On_Off!P302</f>
        <v>Planning</v>
      </c>
      <c r="M302" s="97">
        <f t="shared" si="4"/>
        <v>200000</v>
      </c>
      <c r="N302" s="96">
        <f>IF(O302&lt;&gt;"",((O302/VLOOKUP(P302,Codes!$A$118:$B$122,2,FALSE))/1000000), "")</f>
        <v>0.2</v>
      </c>
      <c r="O302">
        <f>On_Off!Q302</f>
        <v>200000</v>
      </c>
      <c r="P302" t="str">
        <f>On_Off!R302</f>
        <v>FJD</v>
      </c>
    </row>
    <row r="303" spans="1:16">
      <c r="A303" t="str">
        <f>On_Off!A303</f>
        <v>B111</v>
      </c>
      <c r="B303" t="str">
        <f>On_Off!B303</f>
        <v>ON</v>
      </c>
      <c r="C303">
        <f>On_Off!C303</f>
        <v>0</v>
      </c>
      <c r="D303" t="str">
        <f>On_Off!D303</f>
        <v>Buildings</v>
      </c>
      <c r="E303" t="str">
        <f>On_Off!E303</f>
        <v>Upgrade</v>
      </c>
      <c r="F303" t="str">
        <f>On_Off!G303</f>
        <v>MPW</v>
      </c>
      <c r="G303" t="str">
        <f>On_Off!H303</f>
        <v>FMS</v>
      </c>
      <c r="H303" t="str">
        <f>On_Off!I303</f>
        <v>FMS</v>
      </c>
      <c r="I303" t="str">
        <f>On_Off!J303</f>
        <v xml:space="preserve">Upgrade of Outer Island Stations </v>
      </c>
      <c r="J303" t="str">
        <f>On_Off!K303</f>
        <v xml:space="preserve">Upgrade  Viwa Met Station </v>
      </c>
      <c r="K303" t="str">
        <f>On_Off!M303</f>
        <v>Western</v>
      </c>
      <c r="L303" t="str">
        <f>On_Off!P303</f>
        <v>Budgeting</v>
      </c>
      <c r="M303" s="97">
        <f t="shared" si="4"/>
        <v>5000</v>
      </c>
      <c r="N303" s="96">
        <f>IF(O303&lt;&gt;"",((O303/VLOOKUP(P303,Codes!$A$118:$B$122,2,FALSE))/1000000), "")</f>
        <v>5.0000000000000001E-3</v>
      </c>
      <c r="O303">
        <f>On_Off!Q303</f>
        <v>5000</v>
      </c>
      <c r="P303" t="str">
        <f>On_Off!R303</f>
        <v>FJD</v>
      </c>
    </row>
    <row r="304" spans="1:16">
      <c r="A304" t="str">
        <f>On_Off!A304</f>
        <v>B112</v>
      </c>
      <c r="B304" t="str">
        <f>On_Off!B304</f>
        <v>ON</v>
      </c>
      <c r="C304">
        <f>On_Off!C304</f>
        <v>0</v>
      </c>
      <c r="D304" t="str">
        <f>On_Off!D304</f>
        <v>Buildings</v>
      </c>
      <c r="E304" t="str">
        <f>On_Off!E304</f>
        <v>Upgrade</v>
      </c>
      <c r="F304" t="str">
        <f>On_Off!G304</f>
        <v>MPW</v>
      </c>
      <c r="G304" t="str">
        <f>On_Off!H304</f>
        <v>FMS</v>
      </c>
      <c r="H304" t="str">
        <f>On_Off!I304</f>
        <v>FMS</v>
      </c>
      <c r="I304" t="str">
        <f>On_Off!J304</f>
        <v xml:space="preserve">Upgrade of Outer Island Stations </v>
      </c>
      <c r="J304" t="str">
        <f>On_Off!K304</f>
        <v xml:space="preserve">Upgrade Vanua Balavu  Met Station </v>
      </c>
      <c r="K304" t="str">
        <f>On_Off!M304</f>
        <v>Eastern</v>
      </c>
      <c r="L304" t="str">
        <f>On_Off!P304</f>
        <v>Planning</v>
      </c>
      <c r="M304" s="97">
        <f t="shared" si="4"/>
        <v>200000</v>
      </c>
      <c r="N304" s="96">
        <f>IF(O304&lt;&gt;"",((O304/VLOOKUP(P304,Codes!$A$118:$B$122,2,FALSE))/1000000), "")</f>
        <v>0.2</v>
      </c>
      <c r="O304">
        <f>On_Off!Q304</f>
        <v>200000</v>
      </c>
      <c r="P304" t="str">
        <f>On_Off!R304</f>
        <v>FJD</v>
      </c>
    </row>
    <row r="305" spans="1:16">
      <c r="A305" t="str">
        <f>On_Off!A305</f>
        <v>B113</v>
      </c>
      <c r="B305" t="str">
        <f>On_Off!B305</f>
        <v>ON</v>
      </c>
      <c r="C305">
        <f>On_Off!C305</f>
        <v>0</v>
      </c>
      <c r="D305" t="str">
        <f>On_Off!D305</f>
        <v>Buildings</v>
      </c>
      <c r="E305" t="str">
        <f>On_Off!E305</f>
        <v>Upgrade</v>
      </c>
      <c r="F305" t="str">
        <f>On_Off!G305</f>
        <v>MPW</v>
      </c>
      <c r="G305" t="str">
        <f>On_Off!H305</f>
        <v>FMS</v>
      </c>
      <c r="H305" t="str">
        <f>On_Off!I305</f>
        <v>FMS</v>
      </c>
      <c r="I305" t="str">
        <f>On_Off!J305</f>
        <v xml:space="preserve">Upgrade of Outer Island Stations </v>
      </c>
      <c r="J305" t="str">
        <f>On_Off!K305</f>
        <v xml:space="preserve">Upgrade Lakeba Met Station </v>
      </c>
      <c r="K305" t="str">
        <f>On_Off!M305</f>
        <v>Eastern</v>
      </c>
      <c r="L305" t="str">
        <f>On_Off!P305</f>
        <v>Planning</v>
      </c>
      <c r="M305" s="97">
        <f t="shared" si="4"/>
        <v>100000</v>
      </c>
      <c r="N305" s="96">
        <f>IF(O305&lt;&gt;"",((O305/VLOOKUP(P305,Codes!$A$118:$B$122,2,FALSE))/1000000), "")</f>
        <v>0.1</v>
      </c>
      <c r="O305">
        <f>On_Off!Q305</f>
        <v>100000</v>
      </c>
      <c r="P305" t="str">
        <f>On_Off!R305</f>
        <v>FJD</v>
      </c>
    </row>
    <row r="306" spans="1:16">
      <c r="A306" t="str">
        <f>On_Off!A306</f>
        <v>B114</v>
      </c>
      <c r="B306" t="str">
        <f>On_Off!B306</f>
        <v>ON</v>
      </c>
      <c r="C306">
        <f>On_Off!C306</f>
        <v>0</v>
      </c>
      <c r="D306" t="str">
        <f>On_Off!D306</f>
        <v>Buildings</v>
      </c>
      <c r="E306" t="str">
        <f>On_Off!E306</f>
        <v>Upgrade</v>
      </c>
      <c r="F306" t="str">
        <f>On_Off!G306</f>
        <v>MPW</v>
      </c>
      <c r="G306" t="str">
        <f>On_Off!H306</f>
        <v>FMS</v>
      </c>
      <c r="H306" t="str">
        <f>On_Off!I306</f>
        <v>FMS</v>
      </c>
      <c r="I306" t="str">
        <f>On_Off!J306</f>
        <v xml:space="preserve">Upgrade of Outer Island Stations </v>
      </c>
      <c r="J306" t="str">
        <f>On_Off!K306</f>
        <v xml:space="preserve">Upgrade Vunisea Met Station </v>
      </c>
      <c r="K306" t="str">
        <f>On_Off!M306</f>
        <v>Eastern</v>
      </c>
      <c r="L306" t="str">
        <f>On_Off!P306</f>
        <v>Planning</v>
      </c>
      <c r="M306" s="97">
        <f t="shared" si="4"/>
        <v>50000</v>
      </c>
      <c r="N306" s="96">
        <f>IF(O306&lt;&gt;"",((O306/VLOOKUP(P306,Codes!$A$118:$B$122,2,FALSE))/1000000), "")</f>
        <v>0.05</v>
      </c>
      <c r="O306">
        <f>On_Off!Q306</f>
        <v>50000</v>
      </c>
      <c r="P306" t="str">
        <f>On_Off!R306</f>
        <v>FJD</v>
      </c>
    </row>
    <row r="307" spans="1:16">
      <c r="A307" t="str">
        <f>On_Off!A307</f>
        <v>B115</v>
      </c>
      <c r="B307" t="str">
        <f>On_Off!B307</f>
        <v>ON</v>
      </c>
      <c r="C307">
        <f>On_Off!C307</f>
        <v>0</v>
      </c>
      <c r="D307" t="str">
        <f>On_Off!D307</f>
        <v>Buildings</v>
      </c>
      <c r="E307" t="str">
        <f>On_Off!E307</f>
        <v>Upgrade</v>
      </c>
      <c r="F307" t="str">
        <f>On_Off!G307</f>
        <v>MPW</v>
      </c>
      <c r="G307" t="str">
        <f>On_Off!H307</f>
        <v>FMS</v>
      </c>
      <c r="H307" t="str">
        <f>On_Off!I307</f>
        <v>FMS</v>
      </c>
      <c r="I307" t="str">
        <f>On_Off!J307</f>
        <v xml:space="preserve">Upgrade of Outer Island Stations </v>
      </c>
      <c r="J307" t="str">
        <f>On_Off!K307</f>
        <v xml:space="preserve">Upgrade Matuku Met Station </v>
      </c>
      <c r="K307" t="str">
        <f>On_Off!M307</f>
        <v>Eastern</v>
      </c>
      <c r="L307" t="str">
        <f>On_Off!P307</f>
        <v>Planning</v>
      </c>
      <c r="M307" s="97">
        <f t="shared" si="4"/>
        <v>100000</v>
      </c>
      <c r="N307" s="96">
        <f>IF(O307&lt;&gt;"",((O307/VLOOKUP(P307,Codes!$A$118:$B$122,2,FALSE))/1000000), "")</f>
        <v>0.1</v>
      </c>
      <c r="O307">
        <f>On_Off!Q307</f>
        <v>100000</v>
      </c>
      <c r="P307" t="str">
        <f>On_Off!R307</f>
        <v>FJD</v>
      </c>
    </row>
    <row r="308" spans="1:16">
      <c r="A308" t="str">
        <f>On_Off!A308</f>
        <v>B116</v>
      </c>
      <c r="B308" t="str">
        <f>On_Off!B308</f>
        <v>ON</v>
      </c>
      <c r="C308">
        <f>On_Off!C308</f>
        <v>0</v>
      </c>
      <c r="D308" t="str">
        <f>On_Off!D308</f>
        <v>Buildings</v>
      </c>
      <c r="E308" t="str">
        <f>On_Off!E308</f>
        <v>Upgrade</v>
      </c>
      <c r="F308" t="str">
        <f>On_Off!G308</f>
        <v>MPW</v>
      </c>
      <c r="G308" t="str">
        <f>On_Off!H308</f>
        <v>FMS</v>
      </c>
      <c r="H308" t="str">
        <f>On_Off!I308</f>
        <v>FMS</v>
      </c>
      <c r="I308" t="str">
        <f>On_Off!J308</f>
        <v xml:space="preserve">Upgrade of Outer Island Stations </v>
      </c>
      <c r="J308" t="str">
        <f>On_Off!K308</f>
        <v xml:space="preserve">Upgrade Ono-Lau Met Station </v>
      </c>
      <c r="K308" t="str">
        <f>On_Off!M308</f>
        <v>Eastern</v>
      </c>
      <c r="L308" t="str">
        <f>On_Off!P308</f>
        <v>Planning</v>
      </c>
      <c r="M308" s="97">
        <f t="shared" si="4"/>
        <v>100000</v>
      </c>
      <c r="N308" s="96">
        <f>IF(O308&lt;&gt;"",((O308/VLOOKUP(P308,Codes!$A$118:$B$122,2,FALSE))/1000000), "")</f>
        <v>0.1</v>
      </c>
      <c r="O308">
        <f>On_Off!Q308</f>
        <v>100000</v>
      </c>
      <c r="P308" t="str">
        <f>On_Off!R308</f>
        <v>FJD</v>
      </c>
    </row>
    <row r="309" spans="1:16">
      <c r="A309" t="str">
        <f>On_Off!A309</f>
        <v>B117</v>
      </c>
      <c r="B309" t="str">
        <f>On_Off!B309</f>
        <v>ON</v>
      </c>
      <c r="C309">
        <f>On_Off!C309</f>
        <v>0</v>
      </c>
      <c r="D309" t="str">
        <f>On_Off!D309</f>
        <v>Buildings</v>
      </c>
      <c r="E309" t="str">
        <f>On_Off!E309</f>
        <v>Upgrade</v>
      </c>
      <c r="F309" t="str">
        <f>On_Off!G309</f>
        <v>MPW</v>
      </c>
      <c r="G309" t="str">
        <f>On_Off!H309</f>
        <v>FMS</v>
      </c>
      <c r="H309" t="str">
        <f>On_Off!I309</f>
        <v>FMS</v>
      </c>
      <c r="I309" t="str">
        <f>On_Off!J309</f>
        <v xml:space="preserve">Upgrade of Outer Island Stations </v>
      </c>
      <c r="J309" t="str">
        <f>On_Off!K309</f>
        <v xml:space="preserve">Upgrade Nabouwalu  Met Station </v>
      </c>
      <c r="K309" t="str">
        <f>On_Off!M309</f>
        <v>North</v>
      </c>
      <c r="L309" t="str">
        <f>On_Off!P309</f>
        <v>Budgeting</v>
      </c>
      <c r="M309" s="97">
        <f t="shared" si="4"/>
        <v>300000</v>
      </c>
      <c r="N309" s="96">
        <f>IF(O309&lt;&gt;"",((O309/VLOOKUP(P309,Codes!$A$118:$B$122,2,FALSE))/1000000), "")</f>
        <v>0.3</v>
      </c>
      <c r="O309">
        <f>On_Off!Q309</f>
        <v>300000</v>
      </c>
      <c r="P309" t="str">
        <f>On_Off!R309</f>
        <v>FJD</v>
      </c>
    </row>
    <row r="310" spans="1:16">
      <c r="A310" t="str">
        <f>On_Off!A310</f>
        <v>A11</v>
      </c>
      <c r="B310" t="str">
        <f>On_Off!B310</f>
        <v>ON</v>
      </c>
      <c r="C310">
        <f>On_Off!C310</f>
        <v>0</v>
      </c>
      <c r="D310" t="str">
        <f>On_Off!D310</f>
        <v>Air</v>
      </c>
      <c r="E310" t="str">
        <f>On_Off!E310</f>
        <v>Upgrade</v>
      </c>
      <c r="F310" t="str">
        <f>On_Off!G310</f>
        <v>MPW</v>
      </c>
      <c r="G310" t="str">
        <f>On_Off!H310</f>
        <v>FMS</v>
      </c>
      <c r="H310" t="str">
        <f>On_Off!I310</f>
        <v>FMS</v>
      </c>
      <c r="I310" t="str">
        <f>On_Off!J310</f>
        <v>Upgrade of Met Equipment</v>
      </c>
      <c r="J310" t="str">
        <f>On_Off!K310</f>
        <v xml:space="preserve">Upgrade of Nausori Radar </v>
      </c>
      <c r="K310" t="str">
        <f>On_Off!M310</f>
        <v>Central</v>
      </c>
      <c r="L310" t="str">
        <f>On_Off!P310</f>
        <v>Budgeting</v>
      </c>
      <c r="M310" s="97">
        <f t="shared" si="4"/>
        <v>3600000</v>
      </c>
      <c r="N310" s="96">
        <f>IF(O310&lt;&gt;"",((O310/VLOOKUP(P310,Codes!$A$118:$B$122,2,FALSE))/1000000), "")</f>
        <v>3.6</v>
      </c>
      <c r="O310">
        <f>On_Off!Q310</f>
        <v>3600000</v>
      </c>
      <c r="P310" t="str">
        <f>On_Off!R310</f>
        <v>FJD</v>
      </c>
    </row>
    <row r="311" spans="1:16">
      <c r="A311" t="str">
        <f>On_Off!A311</f>
        <v>A12</v>
      </c>
      <c r="B311" t="str">
        <f>On_Off!B311</f>
        <v>ON</v>
      </c>
      <c r="C311">
        <f>On_Off!C311</f>
        <v>0</v>
      </c>
      <c r="D311" t="str">
        <f>On_Off!D311</f>
        <v>Air</v>
      </c>
      <c r="E311" t="str">
        <f>On_Off!E311</f>
        <v>Upgrade</v>
      </c>
      <c r="F311" t="str">
        <f>On_Off!G311</f>
        <v>MPW</v>
      </c>
      <c r="G311" t="str">
        <f>On_Off!H311</f>
        <v>FMS</v>
      </c>
      <c r="H311" t="str">
        <f>On_Off!I311</f>
        <v>FMS</v>
      </c>
      <c r="I311" t="str">
        <f>On_Off!J311</f>
        <v>Upgrade of Met Equipment</v>
      </c>
      <c r="J311" t="str">
        <f>On_Off!K311</f>
        <v xml:space="preserve">Upgrade of Labasa Radar </v>
      </c>
      <c r="K311" t="str">
        <f>On_Off!M311</f>
        <v>North</v>
      </c>
      <c r="L311" t="str">
        <f>On_Off!P311</f>
        <v>Planning</v>
      </c>
      <c r="M311" s="97">
        <f t="shared" si="4"/>
        <v>3600000</v>
      </c>
      <c r="N311" s="96">
        <f>IF(O311&lt;&gt;"",((O311/VLOOKUP(P311,Codes!$A$118:$B$122,2,FALSE))/1000000), "")</f>
        <v>3.6</v>
      </c>
      <c r="O311">
        <f>On_Off!Q311</f>
        <v>3600000</v>
      </c>
      <c r="P311" t="str">
        <f>On_Off!R311</f>
        <v>FJD</v>
      </c>
    </row>
    <row r="312" spans="1:16">
      <c r="A312" t="str">
        <f>On_Off!A312</f>
        <v>A13</v>
      </c>
      <c r="B312" t="str">
        <f>On_Off!B312</f>
        <v>ON</v>
      </c>
      <c r="C312" t="str">
        <f>On_Off!C312</f>
        <v>A13</v>
      </c>
      <c r="D312" t="str">
        <f>On_Off!D312</f>
        <v>Air</v>
      </c>
      <c r="E312" t="str">
        <f>On_Off!E312</f>
        <v>New</v>
      </c>
      <c r="F312" t="str">
        <f>On_Off!G312</f>
        <v>MPW</v>
      </c>
      <c r="G312" t="str">
        <f>On_Off!H312</f>
        <v>FMS</v>
      </c>
      <c r="H312" t="str">
        <f>On_Off!I312</f>
        <v>FMS</v>
      </c>
      <c r="I312" t="str">
        <f>On_Off!J312</f>
        <v>Installation of Met Equipment</v>
      </c>
      <c r="J312" t="str">
        <f>On_Off!K312</f>
        <v>Construction of New Rotuma radar</v>
      </c>
      <c r="K312" t="str">
        <f>On_Off!M312</f>
        <v>North</v>
      </c>
      <c r="L312" t="str">
        <f>On_Off!P312</f>
        <v>Appraising</v>
      </c>
      <c r="M312" s="97">
        <f t="shared" si="4"/>
        <v>8000000</v>
      </c>
      <c r="N312" s="96">
        <f>IF(O312&lt;&gt;"",((O312/VLOOKUP(P312,Codes!$A$118:$B$122,2,FALSE))/1000000), "")</f>
        <v>8</v>
      </c>
      <c r="O312">
        <f>On_Off!Q312</f>
        <v>8000000</v>
      </c>
      <c r="P312" t="str">
        <f>On_Off!R312</f>
        <v>FJD</v>
      </c>
    </row>
    <row r="313" spans="1:16">
      <c r="A313" t="str">
        <f>On_Off!A313</f>
        <v>A11</v>
      </c>
      <c r="B313" t="str">
        <f>On_Off!B313</f>
        <v>ON</v>
      </c>
      <c r="C313">
        <f>On_Off!C313</f>
        <v>0</v>
      </c>
      <c r="D313" t="str">
        <f>On_Off!D313</f>
        <v>Air</v>
      </c>
      <c r="E313" t="str">
        <f>On_Off!E313</f>
        <v>New</v>
      </c>
      <c r="F313" t="str">
        <f>On_Off!G313</f>
        <v>MPW</v>
      </c>
      <c r="G313" t="str">
        <f>On_Off!H313</f>
        <v>FMS</v>
      </c>
      <c r="H313" t="str">
        <f>On_Off!I313</f>
        <v>FMS</v>
      </c>
      <c r="I313" t="str">
        <f>On_Off!J313</f>
        <v>Installation of AWOS</v>
      </c>
      <c r="J313" t="str">
        <f>On_Off!K313</f>
        <v>Installation of AWOS at Nausori Airport</v>
      </c>
      <c r="K313" t="str">
        <f>On_Off!M313</f>
        <v xml:space="preserve">Central </v>
      </c>
      <c r="L313" t="str">
        <f>On_Off!P313</f>
        <v>Budgeting</v>
      </c>
      <c r="M313" s="97">
        <f t="shared" si="4"/>
        <v>1200000</v>
      </c>
      <c r="N313" s="96">
        <f>IF(O313&lt;&gt;"",((O313/VLOOKUP(P313,Codes!$A$118:$B$122,2,FALSE))/1000000), "")</f>
        <v>1.2</v>
      </c>
      <c r="O313">
        <f>On_Off!Q313</f>
        <v>1200000</v>
      </c>
      <c r="P313" t="str">
        <f>On_Off!R313</f>
        <v>FJD</v>
      </c>
    </row>
    <row r="314" spans="1:16">
      <c r="A314" t="str">
        <f>On_Off!A314</f>
        <v>A12</v>
      </c>
      <c r="B314" t="str">
        <f>On_Off!B314</f>
        <v>ON</v>
      </c>
      <c r="C314">
        <f>On_Off!C314</f>
        <v>0</v>
      </c>
      <c r="D314" t="str">
        <f>On_Off!D314</f>
        <v>Air</v>
      </c>
      <c r="E314" t="str">
        <f>On_Off!E314</f>
        <v>New</v>
      </c>
      <c r="F314" t="str">
        <f>On_Off!G314</f>
        <v>MPW</v>
      </c>
      <c r="G314" t="str">
        <f>On_Off!H314</f>
        <v>FMS</v>
      </c>
      <c r="H314" t="str">
        <f>On_Off!I314</f>
        <v>FMS</v>
      </c>
      <c r="I314" t="str">
        <f>On_Off!J314</f>
        <v>Installation of AWOS</v>
      </c>
      <c r="J314" t="str">
        <f>On_Off!K314</f>
        <v>Installation of AWOS at Labasa Airport</v>
      </c>
      <c r="K314" t="str">
        <f>On_Off!M314</f>
        <v xml:space="preserve">Central </v>
      </c>
      <c r="L314" t="str">
        <f>On_Off!P314</f>
        <v>Planning</v>
      </c>
      <c r="M314" s="97">
        <f t="shared" si="4"/>
        <v>1300000</v>
      </c>
      <c r="N314" s="96">
        <f>IF(O314&lt;&gt;"",((O314/VLOOKUP(P314,Codes!$A$118:$B$122,2,FALSE))/1000000), "")</f>
        <v>1.3</v>
      </c>
      <c r="O314">
        <f>On_Off!Q314</f>
        <v>1300000</v>
      </c>
      <c r="P314" t="str">
        <f>On_Off!R314</f>
        <v>FJD</v>
      </c>
    </row>
    <row r="315" spans="1:16">
      <c r="A315" t="str">
        <f>On_Off!A315</f>
        <v>A13</v>
      </c>
      <c r="B315" t="str">
        <f>On_Off!B315</f>
        <v>ON</v>
      </c>
      <c r="C315">
        <f>On_Off!C315</f>
        <v>0</v>
      </c>
      <c r="D315" t="str">
        <f>On_Off!D315</f>
        <v>Air</v>
      </c>
      <c r="E315" t="str">
        <f>On_Off!E315</f>
        <v>New</v>
      </c>
      <c r="F315" t="str">
        <f>On_Off!G315</f>
        <v>MPW</v>
      </c>
      <c r="G315" t="str">
        <f>On_Off!H315</f>
        <v>FMS</v>
      </c>
      <c r="H315" t="str">
        <f>On_Off!I315</f>
        <v>FMS</v>
      </c>
      <c r="I315" t="str">
        <f>On_Off!J315</f>
        <v>Installation of AWOS</v>
      </c>
      <c r="J315" t="str">
        <f>On_Off!K315</f>
        <v>Installation of AWOS at Savusavu Airport</v>
      </c>
      <c r="K315" t="str">
        <f>On_Off!M315</f>
        <v xml:space="preserve">Central </v>
      </c>
      <c r="L315" t="str">
        <f>On_Off!P315</f>
        <v>Planning</v>
      </c>
      <c r="M315" s="97">
        <f t="shared" si="4"/>
        <v>1400000</v>
      </c>
      <c r="N315" s="96">
        <f>IF(O315&lt;&gt;"",((O315/VLOOKUP(P315,Codes!$A$118:$B$122,2,FALSE))/1000000), "")</f>
        <v>1.4</v>
      </c>
      <c r="O315">
        <f>On_Off!Q315</f>
        <v>1400000</v>
      </c>
      <c r="P315" t="str">
        <f>On_Off!R315</f>
        <v>FJD</v>
      </c>
    </row>
    <row r="316" spans="1:16">
      <c r="A316" t="str">
        <f>On_Off!A316</f>
        <v>A14</v>
      </c>
      <c r="B316" t="str">
        <f>On_Off!B316</f>
        <v>ON</v>
      </c>
      <c r="C316">
        <f>On_Off!C316</f>
        <v>0</v>
      </c>
      <c r="D316" t="str">
        <f>On_Off!D316</f>
        <v>Air</v>
      </c>
      <c r="E316" t="str">
        <f>On_Off!E316</f>
        <v>New</v>
      </c>
      <c r="F316" t="str">
        <f>On_Off!G316</f>
        <v>MPW</v>
      </c>
      <c r="G316" t="str">
        <f>On_Off!H316</f>
        <v>FMS</v>
      </c>
      <c r="H316" t="str">
        <f>On_Off!I316</f>
        <v>FMS</v>
      </c>
      <c r="I316" t="str">
        <f>On_Off!J316</f>
        <v>Installation of AWOS</v>
      </c>
      <c r="J316" t="str">
        <f>On_Off!K316</f>
        <v>Installation of AWOS at Matei Airport</v>
      </c>
      <c r="K316" t="str">
        <f>On_Off!M316</f>
        <v xml:space="preserve">Central </v>
      </c>
      <c r="L316" t="str">
        <f>On_Off!P316</f>
        <v>Planning</v>
      </c>
      <c r="M316" s="97">
        <f t="shared" si="4"/>
        <v>1400000</v>
      </c>
      <c r="N316" s="96">
        <f>IF(O316&lt;&gt;"",((O316/VLOOKUP(P316,Codes!$A$118:$B$122,2,FALSE))/1000000), "")</f>
        <v>1.4</v>
      </c>
      <c r="O316">
        <f>On_Off!Q316</f>
        <v>1400000</v>
      </c>
      <c r="P316" t="str">
        <f>On_Off!R316</f>
        <v>FJD</v>
      </c>
    </row>
    <row r="317" spans="1:16">
      <c r="A317" t="str">
        <f>On_Off!A317</f>
        <v>A15</v>
      </c>
      <c r="B317" t="str">
        <f>On_Off!B317</f>
        <v>ON</v>
      </c>
      <c r="C317">
        <f>On_Off!C317</f>
        <v>0</v>
      </c>
      <c r="D317" t="str">
        <f>On_Off!D317</f>
        <v>Air</v>
      </c>
      <c r="E317" t="str">
        <f>On_Off!E317</f>
        <v>New</v>
      </c>
      <c r="F317" t="str">
        <f>On_Off!G317</f>
        <v>MPW</v>
      </c>
      <c r="G317" t="str">
        <f>On_Off!H317</f>
        <v>FMS</v>
      </c>
      <c r="H317" t="str">
        <f>On_Off!I317</f>
        <v>FMS</v>
      </c>
      <c r="I317" t="str">
        <f>On_Off!J317</f>
        <v>Installation of AWOS</v>
      </c>
      <c r="J317" t="str">
        <f>On_Off!K317</f>
        <v>Installation of AWOS at Rotuma Airport</v>
      </c>
      <c r="K317" t="str">
        <f>On_Off!M317</f>
        <v xml:space="preserve">Central </v>
      </c>
      <c r="L317" t="str">
        <f>On_Off!P317</f>
        <v>Planning</v>
      </c>
      <c r="M317" s="97">
        <f t="shared" si="4"/>
        <v>1500000</v>
      </c>
      <c r="N317" s="96">
        <f>IF(O317&lt;&gt;"",((O317/VLOOKUP(P317,Codes!$A$118:$B$122,2,FALSE))/1000000), "")</f>
        <v>1.5</v>
      </c>
      <c r="O317">
        <f>On_Off!Q317</f>
        <v>1500000</v>
      </c>
      <c r="P317" t="str">
        <f>On_Off!R317</f>
        <v>FJD</v>
      </c>
    </row>
    <row r="318" spans="1:16">
      <c r="A318" t="str">
        <f>On_Off!A318</f>
        <v>A16</v>
      </c>
      <c r="B318" t="str">
        <f>On_Off!B318</f>
        <v>ON</v>
      </c>
      <c r="C318">
        <f>On_Off!C318</f>
        <v>0</v>
      </c>
      <c r="D318" t="str">
        <f>On_Off!D318</f>
        <v>Air</v>
      </c>
      <c r="E318" t="str">
        <f>On_Off!E318</f>
        <v>New</v>
      </c>
      <c r="F318" t="str">
        <f>On_Off!G318</f>
        <v>MPW</v>
      </c>
      <c r="G318" t="str">
        <f>On_Off!H318</f>
        <v>FMS</v>
      </c>
      <c r="H318" t="str">
        <f>On_Off!I318</f>
        <v>FMS</v>
      </c>
      <c r="I318" t="str">
        <f>On_Off!J318</f>
        <v>Upper Air Programme</v>
      </c>
      <c r="J318" t="str">
        <f>On_Off!K318</f>
        <v>Upgrade upper air, radio-sonde system</v>
      </c>
      <c r="K318" t="str">
        <f>On_Off!M318</f>
        <v>North</v>
      </c>
      <c r="L318" t="str">
        <f>On_Off!P318</f>
        <v>Planning</v>
      </c>
      <c r="M318" s="97">
        <f t="shared" si="4"/>
        <v>500000</v>
      </c>
      <c r="N318" s="96">
        <f>IF(O318&lt;&gt;"",((O318/VLOOKUP(P318,Codes!$A$118:$B$122,2,FALSE))/1000000), "")</f>
        <v>0.5</v>
      </c>
      <c r="O318">
        <f>On_Off!Q318</f>
        <v>500000</v>
      </c>
      <c r="P318" t="str">
        <f>On_Off!R318</f>
        <v>FJD</v>
      </c>
    </row>
    <row r="319" spans="1:16">
      <c r="A319" t="str">
        <f>On_Off!A319</f>
        <v>A14</v>
      </c>
      <c r="B319" t="str">
        <f>On_Off!B319</f>
        <v>ON</v>
      </c>
      <c r="C319">
        <f>On_Off!C319</f>
        <v>0</v>
      </c>
      <c r="D319" t="str">
        <f>On_Off!D319</f>
        <v>Air</v>
      </c>
      <c r="E319" t="str">
        <f>On_Off!E319</f>
        <v>Upgrade</v>
      </c>
      <c r="F319" t="str">
        <f>On_Off!G319</f>
        <v>MPW</v>
      </c>
      <c r="G319" t="str">
        <f>On_Off!H319</f>
        <v>FMS</v>
      </c>
      <c r="H319" t="str">
        <f>On_Off!I319</f>
        <v>FMS</v>
      </c>
      <c r="I319" t="str">
        <f>On_Off!J319</f>
        <v>Weather data stations (blackspots) Vanua Levu</v>
      </c>
      <c r="J319">
        <f>On_Off!K319</f>
        <v>0</v>
      </c>
      <c r="K319" t="str">
        <f>On_Off!M319</f>
        <v>Vanua Levu</v>
      </c>
      <c r="L319" t="str">
        <f>On_Off!P319</f>
        <v>Planning</v>
      </c>
      <c r="M319" s="97">
        <f t="shared" si="4"/>
        <v>800000</v>
      </c>
      <c r="N319" s="96">
        <f>IF(O319&lt;&gt;"",((O319/VLOOKUP(P319,Codes!$A$118:$B$122,2,FALSE))/1000000), "")</f>
        <v>0.8</v>
      </c>
      <c r="O319">
        <f>On_Off!Q319</f>
        <v>800000</v>
      </c>
      <c r="P319" t="str">
        <f>On_Off!R319</f>
        <v>FJD</v>
      </c>
    </row>
    <row r="320" spans="1:16">
      <c r="A320" t="str">
        <f>On_Off!A320</f>
        <v>A15</v>
      </c>
      <c r="B320" t="str">
        <f>On_Off!B320</f>
        <v>ON</v>
      </c>
      <c r="C320">
        <f>On_Off!C320</f>
        <v>0</v>
      </c>
      <c r="D320" t="str">
        <f>On_Off!D320</f>
        <v>Air</v>
      </c>
      <c r="E320" t="str">
        <f>On_Off!E320</f>
        <v>Upgrade</v>
      </c>
      <c r="F320" t="str">
        <f>On_Off!G320</f>
        <v>MPW</v>
      </c>
      <c r="G320" t="str">
        <f>On_Off!H320</f>
        <v>FMS</v>
      </c>
      <c r="H320" t="str">
        <f>On_Off!I320</f>
        <v>FMS</v>
      </c>
      <c r="I320" t="str">
        <f>On_Off!J320</f>
        <v>Weather data stations (blackspots) Viti Levu</v>
      </c>
      <c r="J320">
        <f>On_Off!K320</f>
        <v>0</v>
      </c>
      <c r="K320" t="str">
        <f>On_Off!M320</f>
        <v xml:space="preserve">Viti Levu </v>
      </c>
      <c r="L320" t="str">
        <f>On_Off!P320</f>
        <v>Planning</v>
      </c>
      <c r="M320" s="97">
        <f t="shared" si="4"/>
        <v>600000</v>
      </c>
      <c r="N320" s="96">
        <f>IF(O320&lt;&gt;"",((O320/VLOOKUP(P320,Codes!$A$118:$B$122,2,FALSE))/1000000), "")</f>
        <v>0.6</v>
      </c>
      <c r="O320">
        <f>On_Off!Q320</f>
        <v>600000</v>
      </c>
      <c r="P320" t="str">
        <f>On_Off!R320</f>
        <v>FJD</v>
      </c>
    </row>
    <row r="321" spans="1:16">
      <c r="A321" t="str">
        <f>On_Off!A321</f>
        <v>W80</v>
      </c>
      <c r="B321" t="str">
        <f>On_Off!B321</f>
        <v>ON</v>
      </c>
      <c r="C321">
        <f>On_Off!C321</f>
        <v>0</v>
      </c>
      <c r="D321" t="str">
        <f>On_Off!D321</f>
        <v>Water</v>
      </c>
      <c r="E321" t="str">
        <f>On_Off!E321</f>
        <v>Upgrade</v>
      </c>
      <c r="F321" t="str">
        <f>On_Off!G321</f>
        <v>MPW</v>
      </c>
      <c r="G321" t="str">
        <f>On_Off!H321</f>
        <v>FMS</v>
      </c>
      <c r="H321" t="str">
        <f>On_Off!I321</f>
        <v>FMS</v>
      </c>
      <c r="I321" t="str">
        <f>On_Off!J321</f>
        <v>Hydrological data stations (rivers)</v>
      </c>
      <c r="J321" t="str">
        <f>On_Off!K321</f>
        <v>Supply and installation of water level and rainfall equipment</v>
      </c>
      <c r="K321" t="str">
        <f>On_Off!M321</f>
        <v>National</v>
      </c>
      <c r="L321" t="str">
        <f>On_Off!P321</f>
        <v>Planning</v>
      </c>
      <c r="M321" s="97">
        <f t="shared" si="4"/>
        <v>1000000</v>
      </c>
      <c r="N321" s="96">
        <f>IF(O321&lt;&gt;"",((O321/VLOOKUP(P321,Codes!$A$118:$B$122,2,FALSE))/1000000), "")</f>
        <v>1</v>
      </c>
      <c r="O321">
        <f>On_Off!Q321</f>
        <v>1000000</v>
      </c>
      <c r="P321" t="str">
        <f>On_Off!R321</f>
        <v>FJD</v>
      </c>
    </row>
    <row r="322" spans="1:16">
      <c r="A322" t="str">
        <f>On_Off!A322</f>
        <v>I15</v>
      </c>
      <c r="B322" t="str">
        <f>On_Off!B322</f>
        <v>ON</v>
      </c>
      <c r="C322">
        <f>On_Off!C322</f>
        <v>0</v>
      </c>
      <c r="D322" t="str">
        <f>On_Off!D322</f>
        <v>ICT</v>
      </c>
      <c r="E322" t="str">
        <f>On_Off!E322</f>
        <v>New</v>
      </c>
      <c r="F322" t="str">
        <f>On_Off!G322</f>
        <v>MPW</v>
      </c>
      <c r="G322" t="str">
        <f>On_Off!H322</f>
        <v>FMS</v>
      </c>
      <c r="H322" t="str">
        <f>On_Off!I322</f>
        <v>FMS</v>
      </c>
      <c r="I322" t="str">
        <f>On_Off!J322</f>
        <v>Data and Information Management</v>
      </c>
      <c r="J322" t="str">
        <f>On_Off!K322</f>
        <v>IT Infrastructure Advancement,  Data Archival and Recovery</v>
      </c>
      <c r="K322" t="str">
        <f>On_Off!M322</f>
        <v>National</v>
      </c>
      <c r="L322" t="str">
        <f>On_Off!P322</f>
        <v>Planning</v>
      </c>
      <c r="M322" s="97">
        <f t="shared" si="4"/>
        <v>500000</v>
      </c>
      <c r="N322" s="96">
        <f>IF(O322&lt;&gt;"",((O322/VLOOKUP(P322,Codes!$A$118:$B$122,2,FALSE))/1000000), "")</f>
        <v>0.5</v>
      </c>
      <c r="O322">
        <f>On_Off!Q322</f>
        <v>500000</v>
      </c>
      <c r="P322" t="str">
        <f>On_Off!R322</f>
        <v>FJD</v>
      </c>
    </row>
    <row r="323" spans="1:16">
      <c r="A323" t="str">
        <f>On_Off!A323</f>
        <v>I16</v>
      </c>
      <c r="B323" t="str">
        <f>On_Off!B323</f>
        <v>ON</v>
      </c>
      <c r="C323">
        <f>On_Off!C323</f>
        <v>0</v>
      </c>
      <c r="D323" t="str">
        <f>On_Off!D323</f>
        <v>ICT</v>
      </c>
      <c r="E323" t="str">
        <f>On_Off!E323</f>
        <v>New</v>
      </c>
      <c r="F323" t="str">
        <f>On_Off!G323</f>
        <v>MPW</v>
      </c>
      <c r="G323" t="str">
        <f>On_Off!H323</f>
        <v>FMS</v>
      </c>
      <c r="H323" t="str">
        <f>On_Off!I323</f>
        <v>FMS</v>
      </c>
      <c r="I323">
        <f>On_Off!J323</f>
        <v>0</v>
      </c>
      <c r="J323" t="str">
        <f>On_Off!K323</f>
        <v>Regional Collaboration Multimedia Setup</v>
      </c>
      <c r="K323" t="str">
        <f>On_Off!M323</f>
        <v>National</v>
      </c>
      <c r="L323" t="str">
        <f>On_Off!P323</f>
        <v>Planning</v>
      </c>
      <c r="M323" s="97">
        <f t="shared" si="4"/>
        <v>35000</v>
      </c>
      <c r="N323" s="96">
        <f>IF(O323&lt;&gt;"",((O323/VLOOKUP(P323,Codes!$A$118:$B$122,2,FALSE))/1000000), "")</f>
        <v>3.5000000000000003E-2</v>
      </c>
      <c r="O323">
        <f>On_Off!Q323</f>
        <v>35000</v>
      </c>
      <c r="P323" t="str">
        <f>On_Off!R323</f>
        <v>FJD</v>
      </c>
    </row>
    <row r="324" spans="1:16">
      <c r="A324" t="str">
        <f>On_Off!A324</f>
        <v>I17</v>
      </c>
      <c r="B324" t="str">
        <f>On_Off!B324</f>
        <v>ON</v>
      </c>
      <c r="C324">
        <f>On_Off!C324</f>
        <v>0</v>
      </c>
      <c r="D324" t="str">
        <f>On_Off!D324</f>
        <v>ICT</v>
      </c>
      <c r="E324" t="str">
        <f>On_Off!E324</f>
        <v>New</v>
      </c>
      <c r="F324" t="str">
        <f>On_Off!G324</f>
        <v>MPW</v>
      </c>
      <c r="G324" t="str">
        <f>On_Off!H324</f>
        <v>FMS</v>
      </c>
      <c r="H324" t="str">
        <f>On_Off!I324</f>
        <v>FMS</v>
      </c>
      <c r="I324" t="str">
        <f>On_Off!J324</f>
        <v>Meteorological software management</v>
      </c>
      <c r="J324" t="str">
        <f>On_Off!K324</f>
        <v>Forecasting System Advancements (IBL AMHS and IWXXM Module) &amp; Upgrade version</v>
      </c>
      <c r="K324" t="str">
        <f>On_Off!M324</f>
        <v>National</v>
      </c>
      <c r="L324" t="str">
        <f>On_Off!P324</f>
        <v>Planning</v>
      </c>
      <c r="M324" s="97">
        <f t="shared" ref="M324:M380" si="5">N324*1000000</f>
        <v>500000</v>
      </c>
      <c r="N324" s="96">
        <f>IF(O324&lt;&gt;"",((O324/VLOOKUP(P324,Codes!$A$118:$B$122,2,FALSE))/1000000), "")</f>
        <v>0.5</v>
      </c>
      <c r="O324">
        <f>On_Off!Q324</f>
        <v>500000</v>
      </c>
      <c r="P324" t="str">
        <f>On_Off!R324</f>
        <v>FJD</v>
      </c>
    </row>
    <row r="325" spans="1:16">
      <c r="A325" t="str">
        <f>On_Off!A325</f>
        <v>R38</v>
      </c>
      <c r="B325" t="str">
        <f>On_Off!B325</f>
        <v>ON</v>
      </c>
      <c r="C325">
        <f>On_Off!C325</f>
        <v>0</v>
      </c>
      <c r="D325" t="str">
        <f>On_Off!D325</f>
        <v>Road</v>
      </c>
      <c r="E325" t="str">
        <f>On_Off!E325</f>
        <v>New</v>
      </c>
      <c r="F325" t="str">
        <f>On_Off!G325</f>
        <v>MPW</v>
      </c>
      <c r="G325" t="str">
        <f>On_Off!H325</f>
        <v>DBGA</v>
      </c>
      <c r="H325" t="str">
        <f>On_Off!I325</f>
        <v>DBGA</v>
      </c>
      <c r="I325" t="str">
        <f>On_Off!J325</f>
        <v>Government - Community partnership program</v>
      </c>
      <c r="J325" t="str">
        <f>On_Off!K325</f>
        <v>Proposed new road construction (pilot cut) from Nukulau village to Roma village</v>
      </c>
      <c r="K325" t="str">
        <f>On_Off!M325</f>
        <v>Western</v>
      </c>
      <c r="L325" t="str">
        <f>On_Off!P325</f>
        <v>Budgeting</v>
      </c>
      <c r="M325" s="97">
        <f t="shared" si="5"/>
        <v>318376</v>
      </c>
      <c r="N325" s="96">
        <f>IF(O325&lt;&gt;"",((O325/VLOOKUP(P325,Codes!$A$118:$B$122,2,FALSE))/1000000), "")</f>
        <v>0.31837599999999999</v>
      </c>
      <c r="O325">
        <f>On_Off!Q325</f>
        <v>318376</v>
      </c>
      <c r="P325" t="str">
        <f>On_Off!R325</f>
        <v>FJD</v>
      </c>
    </row>
    <row r="326" spans="1:16">
      <c r="A326" t="str">
        <f>On_Off!A326</f>
        <v>R39</v>
      </c>
      <c r="B326" t="str">
        <f>On_Off!B326</f>
        <v>ON</v>
      </c>
      <c r="C326">
        <f>On_Off!C326</f>
        <v>0</v>
      </c>
      <c r="D326" t="str">
        <f>On_Off!D326</f>
        <v>Road</v>
      </c>
      <c r="E326" t="str">
        <f>On_Off!E326</f>
        <v>New</v>
      </c>
      <c r="F326" t="str">
        <f>On_Off!G326</f>
        <v>MPW</v>
      </c>
      <c r="G326" t="str">
        <f>On_Off!H326</f>
        <v>DBGA</v>
      </c>
      <c r="H326" t="str">
        <f>On_Off!I326</f>
        <v>DBGA</v>
      </c>
      <c r="I326" t="str">
        <f>On_Off!J326</f>
        <v>Government - Community partnership program</v>
      </c>
      <c r="J326" t="str">
        <f>On_Off!K326</f>
        <v>Proposed new road construction (pilot cut) from Nakorovou village to Tubarua village</v>
      </c>
      <c r="K326" t="str">
        <f>On_Off!M326</f>
        <v>Central</v>
      </c>
      <c r="L326" t="str">
        <f>On_Off!P326</f>
        <v>Ongoing</v>
      </c>
      <c r="M326" s="97">
        <f t="shared" si="5"/>
        <v>463678.56</v>
      </c>
      <c r="N326" s="96">
        <f>IF(O326&lt;&gt;"",((O326/VLOOKUP(P326,Codes!$A$118:$B$122,2,FALSE))/1000000), "")</f>
        <v>0.46367856000000002</v>
      </c>
      <c r="O326">
        <f>On_Off!Q326</f>
        <v>463678.56</v>
      </c>
      <c r="P326" t="str">
        <f>On_Off!R326</f>
        <v>FJD</v>
      </c>
    </row>
    <row r="327" spans="1:16">
      <c r="A327" t="str">
        <f>On_Off!A327</f>
        <v>R40</v>
      </c>
      <c r="B327" t="str">
        <f>On_Off!B327</f>
        <v>ON</v>
      </c>
      <c r="C327">
        <f>On_Off!C327</f>
        <v>0</v>
      </c>
      <c r="D327" t="str">
        <f>On_Off!D327</f>
        <v>Road</v>
      </c>
      <c r="E327" t="str">
        <f>On_Off!E327</f>
        <v>New</v>
      </c>
      <c r="F327" t="str">
        <f>On_Off!G327</f>
        <v>MPW</v>
      </c>
      <c r="G327" t="str">
        <f>On_Off!H327</f>
        <v>DBGA</v>
      </c>
      <c r="H327" t="str">
        <f>On_Off!I327</f>
        <v>DBGA</v>
      </c>
      <c r="I327" t="str">
        <f>On_Off!J327</f>
        <v>Government - Community partnership program</v>
      </c>
      <c r="J327" t="str">
        <f>On_Off!K327</f>
        <v xml:space="preserve">Proposed new road construction (pilot cut) from Nawaisomo village to Nakida village </v>
      </c>
      <c r="K327" t="str">
        <f>On_Off!M327</f>
        <v>Central</v>
      </c>
      <c r="L327" t="str">
        <f>On_Off!P327</f>
        <v>Planning</v>
      </c>
      <c r="M327" s="97">
        <f t="shared" si="5"/>
        <v>257311.2</v>
      </c>
      <c r="N327" s="96">
        <f>IF(O327&lt;&gt;"",((O327/VLOOKUP(P327,Codes!$A$118:$B$122,2,FALSE))/1000000), "")</f>
        <v>0.25731120000000002</v>
      </c>
      <c r="O327">
        <f>On_Off!Q327</f>
        <v>257311.2</v>
      </c>
      <c r="P327" t="str">
        <f>On_Off!R327</f>
        <v>FJD</v>
      </c>
    </row>
    <row r="328" spans="1:16">
      <c r="A328" t="str">
        <f>On_Off!A328</f>
        <v>R41</v>
      </c>
      <c r="B328" t="str">
        <f>On_Off!B328</f>
        <v>ON</v>
      </c>
      <c r="C328">
        <f>On_Off!C328</f>
        <v>0</v>
      </c>
      <c r="D328" t="str">
        <f>On_Off!D328</f>
        <v>Road</v>
      </c>
      <c r="E328" t="str">
        <f>On_Off!E328</f>
        <v>New</v>
      </c>
      <c r="F328" t="str">
        <f>On_Off!G328</f>
        <v>MPW</v>
      </c>
      <c r="G328" t="str">
        <f>On_Off!H328</f>
        <v>DBGA</v>
      </c>
      <c r="H328" t="str">
        <f>On_Off!I328</f>
        <v>DBGA</v>
      </c>
      <c r="I328" t="str">
        <f>On_Off!J328</f>
        <v>Government - Community partnership program</v>
      </c>
      <c r="J328" t="str">
        <f>On_Off!K328</f>
        <v>Proposed new road construction (pilot cut) for Nawaisomo to Wairuarua village</v>
      </c>
      <c r="K328" t="str">
        <f>On_Off!M328</f>
        <v>Central</v>
      </c>
      <c r="L328" t="str">
        <f>On_Off!P328</f>
        <v>Budgeting</v>
      </c>
      <c r="M328" s="97">
        <f t="shared" si="5"/>
        <v>444042</v>
      </c>
      <c r="N328" s="96">
        <f>IF(O328&lt;&gt;"",((O328/VLOOKUP(P328,Codes!$A$118:$B$122,2,FALSE))/1000000), "")</f>
        <v>0.44404199999999999</v>
      </c>
      <c r="O328">
        <f>On_Off!Q328</f>
        <v>444042</v>
      </c>
      <c r="P328" t="str">
        <f>On_Off!R328</f>
        <v>FJD</v>
      </c>
    </row>
    <row r="329" spans="1:16">
      <c r="A329" t="str">
        <f>On_Off!A329</f>
        <v>B118</v>
      </c>
      <c r="B329" t="str">
        <f>On_Off!B329</f>
        <v>ON</v>
      </c>
      <c r="C329">
        <f>On_Off!C329</f>
        <v>0</v>
      </c>
      <c r="D329" t="str">
        <f>On_Off!D329</f>
        <v>Buildings</v>
      </c>
      <c r="E329" t="str">
        <f>On_Off!E329</f>
        <v>New</v>
      </c>
      <c r="F329" t="str">
        <f>On_Off!G329</f>
        <v>MPW</v>
      </c>
      <c r="G329" t="str">
        <f>On_Off!H329</f>
        <v>DBGA</v>
      </c>
      <c r="H329" t="str">
        <f>On_Off!I329</f>
        <v>DBGA</v>
      </c>
      <c r="I329" t="str">
        <f>On_Off!J329</f>
        <v xml:space="preserve">Rural Electrification </v>
      </c>
      <c r="J329" t="str">
        <f>On_Off!K329</f>
        <v>Rebuild of Nabouwalu Power Station</v>
      </c>
      <c r="K329" t="str">
        <f>On_Off!M329</f>
        <v>Northern</v>
      </c>
      <c r="L329" t="str">
        <f>On_Off!P329</f>
        <v>Budgeting</v>
      </c>
      <c r="M329" s="97">
        <f t="shared" si="5"/>
        <v>500000</v>
      </c>
      <c r="N329" s="96">
        <f>IF(O329&lt;&gt;"",((O329/VLOOKUP(P329,Codes!$A$118:$B$122,2,FALSE))/1000000), "")</f>
        <v>0.5</v>
      </c>
      <c r="O329">
        <f>On_Off!Q329</f>
        <v>500000</v>
      </c>
      <c r="P329" t="str">
        <f>On_Off!R329</f>
        <v>FJD</v>
      </c>
    </row>
    <row r="330" spans="1:16">
      <c r="A330" t="str">
        <f>On_Off!A330</f>
        <v>B119</v>
      </c>
      <c r="B330" t="str">
        <f>On_Off!B330</f>
        <v>ON</v>
      </c>
      <c r="C330">
        <f>On_Off!C330</f>
        <v>0</v>
      </c>
      <c r="D330" t="str">
        <f>On_Off!D330</f>
        <v>Buildings</v>
      </c>
      <c r="E330" t="str">
        <f>On_Off!E330</f>
        <v>Upgrade</v>
      </c>
      <c r="F330" t="str">
        <f>On_Off!G330</f>
        <v>MPW</v>
      </c>
      <c r="G330" t="str">
        <f>On_Off!H330</f>
        <v>DBGA</v>
      </c>
      <c r="H330" t="str">
        <f>On_Off!I330</f>
        <v>DBGA</v>
      </c>
      <c r="I330" t="str">
        <f>On_Off!J330</f>
        <v>Public Buildings Refurbishment (Maritime)</v>
      </c>
      <c r="J330">
        <f>On_Off!K330</f>
        <v>0</v>
      </c>
      <c r="K330" t="str">
        <f>On_Off!M330</f>
        <v>National</v>
      </c>
      <c r="L330" t="str">
        <f>On_Off!P330</f>
        <v>Budgeting</v>
      </c>
      <c r="M330" s="97">
        <f t="shared" si="5"/>
        <v>17298633</v>
      </c>
      <c r="N330" s="96">
        <f>IF(O330&lt;&gt;"",((O330/VLOOKUP(P330,Codes!$A$118:$B$122,2,FALSE))/1000000), "")</f>
        <v>17.298632999999999</v>
      </c>
      <c r="O330">
        <f>On_Off!Q330</f>
        <v>17298633</v>
      </c>
      <c r="P330" t="str">
        <f>On_Off!R330</f>
        <v>FJD</v>
      </c>
    </row>
    <row r="331" spans="1:16">
      <c r="A331" t="str">
        <f>On_Off!A331</f>
        <v>B120</v>
      </c>
      <c r="B331" t="str">
        <f>On_Off!B331</f>
        <v>ON</v>
      </c>
      <c r="C331">
        <f>On_Off!C331</f>
        <v>0</v>
      </c>
      <c r="D331" t="str">
        <f>On_Off!D331</f>
        <v>Buildings</v>
      </c>
      <c r="E331" t="str">
        <f>On_Off!E331</f>
        <v>Upgrade</v>
      </c>
      <c r="F331" t="str">
        <f>On_Off!G331</f>
        <v>MPW</v>
      </c>
      <c r="G331" t="str">
        <f>On_Off!H331</f>
        <v>DBGA</v>
      </c>
      <c r="H331" t="str">
        <f>On_Off!I331</f>
        <v>DBGA</v>
      </c>
      <c r="I331" t="str">
        <f>On_Off!J331</f>
        <v>Public Buildings Refurbishment</v>
      </c>
      <c r="J331">
        <f>On_Off!K331</f>
        <v>0</v>
      </c>
      <c r="K331" t="str">
        <f>On_Off!M331</f>
        <v>Central</v>
      </c>
      <c r="L331" t="str">
        <f>On_Off!P331</f>
        <v>Budgeting</v>
      </c>
      <c r="M331" s="97">
        <f t="shared" si="5"/>
        <v>5000000</v>
      </c>
      <c r="N331" s="96">
        <f>IF(O331&lt;&gt;"",((O331/VLOOKUP(P331,Codes!$A$118:$B$122,2,FALSE))/1000000), "")</f>
        <v>5</v>
      </c>
      <c r="O331">
        <f>On_Off!Q331</f>
        <v>5000000</v>
      </c>
      <c r="P331" t="str">
        <f>On_Off!R331</f>
        <v>FJD</v>
      </c>
    </row>
    <row r="332" spans="1:16">
      <c r="A332" t="str">
        <f>On_Off!A332</f>
        <v>E11</v>
      </c>
      <c r="B332" t="str">
        <f>On_Off!B332</f>
        <v>ON</v>
      </c>
      <c r="C332" t="str">
        <f>On_Off!C332</f>
        <v>E11</v>
      </c>
      <c r="D332" t="str">
        <f>On_Off!D332</f>
        <v>Energy</v>
      </c>
      <c r="E332" t="str">
        <f>On_Off!E332</f>
        <v>New</v>
      </c>
      <c r="F332" t="str">
        <f>On_Off!G332</f>
        <v>MPW</v>
      </c>
      <c r="G332" t="str">
        <f>On_Off!H332</f>
        <v>DoEN</v>
      </c>
      <c r="H332" t="str">
        <f>On_Off!I332</f>
        <v>DoEN</v>
      </c>
      <c r="I332" t="str">
        <f>On_Off!J332</f>
        <v>Renewable Energy - Hydro</v>
      </c>
      <c r="J332">
        <f>On_Off!K332</f>
        <v>0</v>
      </c>
      <c r="K332" t="str">
        <f>On_Off!M332</f>
        <v>National</v>
      </c>
      <c r="L332" t="str">
        <f>On_Off!P332</f>
        <v>Planning</v>
      </c>
      <c r="M332" s="97">
        <f t="shared" si="5"/>
        <v>200000000</v>
      </c>
      <c r="N332" s="96">
        <f>IF(O332&lt;&gt;"",((O332/VLOOKUP(P332,Codes!$A$118:$B$122,2,FALSE))/1000000), "")</f>
        <v>200</v>
      </c>
      <c r="O332">
        <f>On_Off!Q332</f>
        <v>200000000</v>
      </c>
      <c r="P332" t="str">
        <f>On_Off!R332</f>
        <v>FJD</v>
      </c>
    </row>
    <row r="333" spans="1:16">
      <c r="A333" t="str">
        <f>On_Off!A333</f>
        <v>E12</v>
      </c>
      <c r="B333" t="str">
        <f>On_Off!B333</f>
        <v>ON</v>
      </c>
      <c r="C333" t="str">
        <f>On_Off!C333</f>
        <v>E12</v>
      </c>
      <c r="D333" t="str">
        <f>On_Off!D333</f>
        <v>Energy</v>
      </c>
      <c r="E333" t="str">
        <f>On_Off!E333</f>
        <v>New</v>
      </c>
      <c r="F333" t="str">
        <f>On_Off!G333</f>
        <v>MPW</v>
      </c>
      <c r="G333" t="str">
        <f>On_Off!H333</f>
        <v>DoEN</v>
      </c>
      <c r="H333" t="str">
        <f>On_Off!I333</f>
        <v>DoEN</v>
      </c>
      <c r="I333" t="str">
        <f>On_Off!J333</f>
        <v>Accessibility to All - Renewable source</v>
      </c>
      <c r="J333">
        <f>On_Off!K333</f>
        <v>0</v>
      </c>
      <c r="K333" t="str">
        <f>On_Off!M333</f>
        <v>National</v>
      </c>
      <c r="L333" t="str">
        <f>On_Off!P333</f>
        <v>Planning</v>
      </c>
      <c r="M333" s="97">
        <f t="shared" si="5"/>
        <v>50000000</v>
      </c>
      <c r="N333" s="96">
        <f>IF(O333&lt;&gt;"",((O333/VLOOKUP(P333,Codes!$A$118:$B$122,2,FALSE))/1000000), "")</f>
        <v>50</v>
      </c>
      <c r="O333">
        <f>On_Off!Q333</f>
        <v>50000000</v>
      </c>
      <c r="P333" t="str">
        <f>On_Off!R333</f>
        <v>FJD</v>
      </c>
    </row>
    <row r="334" spans="1:16">
      <c r="A334" t="str">
        <f>On_Off!A334</f>
        <v>E13</v>
      </c>
      <c r="B334" t="str">
        <f>On_Off!B334</f>
        <v>ON</v>
      </c>
      <c r="C334" t="str">
        <f>On_Off!C334</f>
        <v>E13</v>
      </c>
      <c r="D334" t="str">
        <f>On_Off!D334</f>
        <v>Energy</v>
      </c>
      <c r="E334" t="str">
        <f>On_Off!E334</f>
        <v>New</v>
      </c>
      <c r="F334" t="str">
        <f>On_Off!G334</f>
        <v>MPW</v>
      </c>
      <c r="G334" t="str">
        <f>On_Off!H334</f>
        <v>DoEN</v>
      </c>
      <c r="H334" t="str">
        <f>On_Off!I334</f>
        <v>DoEN</v>
      </c>
      <c r="I334" t="str">
        <f>On_Off!J334</f>
        <v>Renewable Energy - Biofuel</v>
      </c>
      <c r="J334" t="str">
        <f>On_Off!K334</f>
        <v>Establishment of a Hydro-treated vegetable Oil Plant</v>
      </c>
      <c r="K334" t="str">
        <f>On_Off!M334</f>
        <v>National</v>
      </c>
      <c r="L334" t="str">
        <f>On_Off!P334</f>
        <v>Planning</v>
      </c>
      <c r="M334" s="97">
        <f t="shared" si="5"/>
        <v>100000000</v>
      </c>
      <c r="N334" s="96">
        <f>IF(O334&lt;&gt;"",((O334/VLOOKUP(P334,Codes!$A$118:$B$122,2,FALSE))/1000000), "")</f>
        <v>100</v>
      </c>
      <c r="O334">
        <f>On_Off!Q334</f>
        <v>100000000</v>
      </c>
      <c r="P334" t="str">
        <f>On_Off!R334</f>
        <v>FJD</v>
      </c>
    </row>
    <row r="335" spans="1:16">
      <c r="A335" t="str">
        <f>On_Off!A335</f>
        <v>E14</v>
      </c>
      <c r="B335" t="str">
        <f>On_Off!B335</f>
        <v>ON</v>
      </c>
      <c r="C335" t="str">
        <f>On_Off!C335</f>
        <v>E14</v>
      </c>
      <c r="D335" t="str">
        <f>On_Off!D335</f>
        <v>Energy</v>
      </c>
      <c r="E335" t="str">
        <f>On_Off!E335</f>
        <v>New</v>
      </c>
      <c r="F335" t="str">
        <f>On_Off!G335</f>
        <v>MPW</v>
      </c>
      <c r="G335" t="str">
        <f>On_Off!H335</f>
        <v>DoEN</v>
      </c>
      <c r="H335" t="str">
        <f>On_Off!I335</f>
        <v>DoEN</v>
      </c>
      <c r="I335" t="str">
        <f>On_Off!J335</f>
        <v>Renewable Energy - Biofuel</v>
      </c>
      <c r="J335" t="str">
        <f>On_Off!K335</f>
        <v>Coconut replanting 100,000 coconuts per year within the spend of 10 years.</v>
      </c>
      <c r="K335" t="str">
        <f>On_Off!M335</f>
        <v>National</v>
      </c>
      <c r="L335" t="str">
        <f>On_Off!P335</f>
        <v>Planning</v>
      </c>
      <c r="M335" s="97">
        <f t="shared" si="5"/>
        <v>20000000</v>
      </c>
      <c r="N335" s="96">
        <f>IF(O335&lt;&gt;"",((O335/VLOOKUP(P335,Codes!$A$118:$B$122,2,FALSE))/1000000), "")</f>
        <v>20</v>
      </c>
      <c r="O335">
        <f>On_Off!Q335</f>
        <v>20000000</v>
      </c>
      <c r="P335" t="str">
        <f>On_Off!R335</f>
        <v>FJD</v>
      </c>
    </row>
    <row r="336" spans="1:16">
      <c r="A336" t="str">
        <f>On_Off!A336</f>
        <v>E15</v>
      </c>
      <c r="B336" t="str">
        <f>On_Off!B336</f>
        <v>ON</v>
      </c>
      <c r="C336" t="str">
        <f>On_Off!C336</f>
        <v>E15</v>
      </c>
      <c r="D336" t="str">
        <f>On_Off!D336</f>
        <v>Energy</v>
      </c>
      <c r="E336" t="str">
        <f>On_Off!E336</f>
        <v>New</v>
      </c>
      <c r="F336" t="str">
        <f>On_Off!G336</f>
        <v>MPW</v>
      </c>
      <c r="G336" t="str">
        <f>On_Off!H336</f>
        <v>DoEN</v>
      </c>
      <c r="H336" t="str">
        <f>On_Off!I336</f>
        <v>DoEN</v>
      </c>
      <c r="I336" t="str">
        <f>On_Off!J336</f>
        <v>Accessibility to All - Renewable source</v>
      </c>
      <c r="J336">
        <f>On_Off!K336</f>
        <v>0</v>
      </c>
      <c r="K336" t="str">
        <f>On_Off!M336</f>
        <v>National</v>
      </c>
      <c r="L336" t="str">
        <f>On_Off!P336</f>
        <v>Planning</v>
      </c>
      <c r="M336" s="97">
        <f t="shared" si="5"/>
        <v>60000000</v>
      </c>
      <c r="N336" s="96">
        <f>IF(O336&lt;&gt;"",((O336/VLOOKUP(P336,Codes!$A$118:$B$122,2,FALSE))/1000000), "")</f>
        <v>60</v>
      </c>
      <c r="O336">
        <f>On_Off!Q336</f>
        <v>60000000</v>
      </c>
      <c r="P336" t="str">
        <f>On_Off!R336</f>
        <v>FJD</v>
      </c>
    </row>
    <row r="337" spans="1:16">
      <c r="A337" t="str">
        <f>On_Off!A337</f>
        <v>E16</v>
      </c>
      <c r="B337" t="str">
        <f>On_Off!B337</f>
        <v>ON</v>
      </c>
      <c r="C337">
        <f>On_Off!C337</f>
        <v>0</v>
      </c>
      <c r="D337" t="str">
        <f>On_Off!D337</f>
        <v>Energy</v>
      </c>
      <c r="E337" t="str">
        <f>On_Off!E337</f>
        <v>New</v>
      </c>
      <c r="F337" t="str">
        <f>On_Off!G337</f>
        <v>MPW</v>
      </c>
      <c r="G337" t="str">
        <f>On_Off!H337</f>
        <v>DoEN</v>
      </c>
      <c r="H337" t="str">
        <f>On_Off!I337</f>
        <v>DoEN</v>
      </c>
      <c r="I337" t="str">
        <f>On_Off!J337</f>
        <v>Renewable Energy - Biomass</v>
      </c>
      <c r="J337" t="str">
        <f>On_Off!K337</f>
        <v>Waste to Energy - Kinoya Treatment Plant</v>
      </c>
      <c r="K337" t="str">
        <f>On_Off!M337</f>
        <v>National</v>
      </c>
      <c r="L337" t="str">
        <f>On_Off!P337</f>
        <v>Planning</v>
      </c>
      <c r="M337" s="97">
        <f t="shared" si="5"/>
        <v>100000000</v>
      </c>
      <c r="N337" s="96">
        <f>IF(O337&lt;&gt;"",((O337/VLOOKUP(P337,Codes!$A$118:$B$122,2,FALSE))/1000000), "")</f>
        <v>100</v>
      </c>
      <c r="O337">
        <f>On_Off!Q337</f>
        <v>100000000</v>
      </c>
      <c r="P337" t="str">
        <f>On_Off!R337</f>
        <v>FJD</v>
      </c>
    </row>
    <row r="338" spans="1:16">
      <c r="A338" t="str">
        <f>On_Off!A338</f>
        <v>E17</v>
      </c>
      <c r="B338" t="str">
        <f>On_Off!B338</f>
        <v>ON</v>
      </c>
      <c r="C338">
        <f>On_Off!C338</f>
        <v>0</v>
      </c>
      <c r="D338" t="str">
        <f>On_Off!D338</f>
        <v>Energy</v>
      </c>
      <c r="E338" t="str">
        <f>On_Off!E338</f>
        <v>New</v>
      </c>
      <c r="F338" t="str">
        <f>On_Off!G338</f>
        <v>MPW</v>
      </c>
      <c r="G338" t="str">
        <f>On_Off!H338</f>
        <v>DoEN</v>
      </c>
      <c r="H338" t="str">
        <f>On_Off!I338</f>
        <v>DoEN</v>
      </c>
      <c r="I338" t="str">
        <f>On_Off!J338</f>
        <v>Renewable Energy - Biomass</v>
      </c>
      <c r="J338" t="str">
        <f>On_Off!K338</f>
        <v>Waste to Energy - Municipal Waste, Livestock waste and Sewage Plants</v>
      </c>
      <c r="K338" t="str">
        <f>On_Off!M338</f>
        <v>National</v>
      </c>
      <c r="L338" t="str">
        <f>On_Off!P338</f>
        <v>Planning</v>
      </c>
      <c r="M338" s="97">
        <f t="shared" si="5"/>
        <v>100000000</v>
      </c>
      <c r="N338" s="96">
        <f>IF(O338&lt;&gt;"",((O338/VLOOKUP(P338,Codes!$A$118:$B$122,2,FALSE))/1000000), "")</f>
        <v>100</v>
      </c>
      <c r="O338">
        <f>On_Off!Q338</f>
        <v>100000000</v>
      </c>
      <c r="P338" t="str">
        <f>On_Off!R338</f>
        <v>FJD</v>
      </c>
    </row>
    <row r="339" spans="1:16">
      <c r="A339" t="str">
        <f>On_Off!A339</f>
        <v>E18</v>
      </c>
      <c r="B339" t="str">
        <f>On_Off!B339</f>
        <v>ON</v>
      </c>
      <c r="C339">
        <f>On_Off!C339</f>
        <v>0</v>
      </c>
      <c r="D339" t="str">
        <f>On_Off!D339</f>
        <v>Energy</v>
      </c>
      <c r="E339" t="str">
        <f>On_Off!E339</f>
        <v>Study</v>
      </c>
      <c r="F339" t="str">
        <f>On_Off!G339</f>
        <v>MPW</v>
      </c>
      <c r="G339" t="str">
        <f>On_Off!H339</f>
        <v>DoEN</v>
      </c>
      <c r="H339" t="str">
        <f>On_Off!I339</f>
        <v>DoEN</v>
      </c>
      <c r="I339" t="str">
        <f>On_Off!J339</f>
        <v>Renewable Energy - Wind</v>
      </c>
      <c r="J339" t="str">
        <f>On_Off!K339</f>
        <v>Wind P90 Report for 15 Wind Monitoring Stations</v>
      </c>
      <c r="K339" t="str">
        <f>On_Off!M339</f>
        <v>National</v>
      </c>
      <c r="L339" t="str">
        <f>On_Off!P339</f>
        <v>Planning</v>
      </c>
      <c r="M339" s="97">
        <f t="shared" si="5"/>
        <v>200000</v>
      </c>
      <c r="N339" s="96">
        <f>IF(O339&lt;&gt;"",((O339/VLOOKUP(P339,Codes!$A$118:$B$122,2,FALSE))/1000000), "")</f>
        <v>0.2</v>
      </c>
      <c r="O339">
        <f>On_Off!Q339</f>
        <v>200000</v>
      </c>
      <c r="P339" t="str">
        <f>On_Off!R339</f>
        <v>FJD</v>
      </c>
    </row>
    <row r="340" spans="1:16">
      <c r="A340" t="str">
        <f>On_Off!A340</f>
        <v>E19</v>
      </c>
      <c r="B340" t="str">
        <f>On_Off!B340</f>
        <v>ON</v>
      </c>
      <c r="C340" t="str">
        <f>On_Off!C340</f>
        <v>E19</v>
      </c>
      <c r="D340" t="str">
        <f>On_Off!D340</f>
        <v>Energy</v>
      </c>
      <c r="E340" t="str">
        <f>On_Off!E340</f>
        <v>New</v>
      </c>
      <c r="F340" t="str">
        <f>On_Off!G340</f>
        <v>MPW</v>
      </c>
      <c r="G340" t="str">
        <f>On_Off!H340</f>
        <v>DoEN</v>
      </c>
      <c r="H340" t="str">
        <f>On_Off!I340</f>
        <v>DoEN</v>
      </c>
      <c r="I340" t="str">
        <f>On_Off!J340</f>
        <v>Accessbility to All - LAKARO</v>
      </c>
      <c r="J340">
        <f>On_Off!K340</f>
        <v>0</v>
      </c>
      <c r="K340" t="str">
        <f>On_Off!M340</f>
        <v>National</v>
      </c>
      <c r="L340" t="str">
        <f>On_Off!P340</f>
        <v>Planning</v>
      </c>
      <c r="M340" s="97">
        <f t="shared" si="5"/>
        <v>100000000</v>
      </c>
      <c r="N340" s="96">
        <f>IF(O340&lt;&gt;"",((O340/VLOOKUP(P340,Codes!$A$118:$B$122,2,FALSE))/1000000), "")</f>
        <v>100</v>
      </c>
      <c r="O340">
        <f>On_Off!Q340</f>
        <v>100000000</v>
      </c>
      <c r="P340" t="str">
        <f>On_Off!R340</f>
        <v>FJD</v>
      </c>
    </row>
    <row r="341" spans="1:16">
      <c r="A341" t="str">
        <f>On_Off!A341</f>
        <v>E20</v>
      </c>
      <c r="B341" t="str">
        <f>On_Off!B341</f>
        <v>ON</v>
      </c>
      <c r="C341" t="str">
        <f>On_Off!C341</f>
        <v>E20</v>
      </c>
      <c r="D341" t="str">
        <f>On_Off!D341</f>
        <v>Energy</v>
      </c>
      <c r="E341" t="str">
        <f>On_Off!E341</f>
        <v>New</v>
      </c>
      <c r="F341" t="str">
        <f>On_Off!G341</f>
        <v>MPW</v>
      </c>
      <c r="G341" t="str">
        <f>On_Off!H341</f>
        <v>DoEN</v>
      </c>
      <c r="H341" t="str">
        <f>On_Off!I341</f>
        <v>DoEN</v>
      </c>
      <c r="I341" t="str">
        <f>On_Off!J341</f>
        <v>Accessbility to All - Hybrid</v>
      </c>
      <c r="J341">
        <f>On_Off!K341</f>
        <v>0</v>
      </c>
      <c r="K341" t="str">
        <f>On_Off!M341</f>
        <v>National</v>
      </c>
      <c r="L341" t="str">
        <f>On_Off!P341</f>
        <v>Planning</v>
      </c>
      <c r="M341" s="97">
        <f t="shared" si="5"/>
        <v>10000000</v>
      </c>
      <c r="N341" s="96">
        <f>IF(O341&lt;&gt;"",((O341/VLOOKUP(P341,Codes!$A$118:$B$122,2,FALSE))/1000000), "")</f>
        <v>10</v>
      </c>
      <c r="O341">
        <f>On_Off!Q341</f>
        <v>10000000</v>
      </c>
      <c r="P341" t="str">
        <f>On_Off!R341</f>
        <v>FJD</v>
      </c>
    </row>
    <row r="342" spans="1:16">
      <c r="A342" t="str">
        <f>On_Off!A342</f>
        <v>E21</v>
      </c>
      <c r="B342" t="str">
        <f>On_Off!B342</f>
        <v>ON</v>
      </c>
      <c r="C342" t="str">
        <f>On_Off!C342</f>
        <v>E21</v>
      </c>
      <c r="D342" t="str">
        <f>On_Off!D342</f>
        <v>Energy</v>
      </c>
      <c r="E342" t="str">
        <f>On_Off!E342</f>
        <v>New</v>
      </c>
      <c r="F342" t="str">
        <f>On_Off!G342</f>
        <v>MPW</v>
      </c>
      <c r="G342" t="str">
        <f>On_Off!H342</f>
        <v>DoEN</v>
      </c>
      <c r="H342" t="str">
        <f>On_Off!I342</f>
        <v>DoEN</v>
      </c>
      <c r="I342" t="str">
        <f>On_Off!J342</f>
        <v>Renewable Energy - Solar</v>
      </c>
      <c r="J342">
        <f>On_Off!K342</f>
        <v>0</v>
      </c>
      <c r="K342" t="str">
        <f>On_Off!M342</f>
        <v>National</v>
      </c>
      <c r="L342" t="str">
        <f>On_Off!P342</f>
        <v>Planning</v>
      </c>
      <c r="M342" s="97">
        <f t="shared" si="5"/>
        <v>10000000</v>
      </c>
      <c r="N342" s="96">
        <f>IF(O342&lt;&gt;"",((O342/VLOOKUP(P342,Codes!$A$118:$B$122,2,FALSE))/1000000), "")</f>
        <v>10</v>
      </c>
      <c r="O342">
        <f>On_Off!Q342</f>
        <v>10000000</v>
      </c>
      <c r="P342" t="str">
        <f>On_Off!R342</f>
        <v>FJD</v>
      </c>
    </row>
    <row r="343" spans="1:16">
      <c r="A343" t="str">
        <f>On_Off!A343</f>
        <v>E22</v>
      </c>
      <c r="B343" t="str">
        <f>On_Off!B343</f>
        <v>ON</v>
      </c>
      <c r="C343" t="str">
        <f>On_Off!C343</f>
        <v>E22</v>
      </c>
      <c r="D343" t="str">
        <f>On_Off!D343</f>
        <v>Energy</v>
      </c>
      <c r="E343" t="str">
        <f>On_Off!E343</f>
        <v>New</v>
      </c>
      <c r="F343" t="str">
        <f>On_Off!G343</f>
        <v>MPW</v>
      </c>
      <c r="G343" t="str">
        <f>On_Off!H343</f>
        <v>DoEN</v>
      </c>
      <c r="H343" t="str">
        <f>On_Off!I343</f>
        <v>EFL</v>
      </c>
      <c r="I343" t="str">
        <f>On_Off!J343</f>
        <v>Accessbility to All - Nationwide Grid Expansion</v>
      </c>
      <c r="J343">
        <f>On_Off!K343</f>
        <v>0</v>
      </c>
      <c r="K343" t="str">
        <f>On_Off!M343</f>
        <v>National</v>
      </c>
      <c r="L343" t="str">
        <f>On_Off!P343</f>
        <v>Planning</v>
      </c>
      <c r="M343" s="97">
        <f t="shared" si="5"/>
        <v>200000000</v>
      </c>
      <c r="N343" s="96">
        <f>IF(O343&lt;&gt;"",((O343/VLOOKUP(P343,Codes!$A$118:$B$122,2,FALSE))/1000000), "")</f>
        <v>200</v>
      </c>
      <c r="O343">
        <f>On_Off!Q343</f>
        <v>200000000</v>
      </c>
      <c r="P343" t="str">
        <f>On_Off!R343</f>
        <v>FJD</v>
      </c>
    </row>
    <row r="344" spans="1:16">
      <c r="A344" t="str">
        <f>On_Off!A344</f>
        <v>E23</v>
      </c>
      <c r="B344" t="str">
        <f>On_Off!B344</f>
        <v>ON</v>
      </c>
      <c r="C344" t="str">
        <f>On_Off!C344</f>
        <v>E23</v>
      </c>
      <c r="D344" t="str">
        <f>On_Off!D344</f>
        <v>Energy</v>
      </c>
      <c r="E344" t="str">
        <f>On_Off!E344</f>
        <v>New</v>
      </c>
      <c r="F344" t="str">
        <f>On_Off!G344</f>
        <v>MPW</v>
      </c>
      <c r="G344" t="str">
        <f>On_Off!H344</f>
        <v>DoEN</v>
      </c>
      <c r="H344" t="str">
        <f>On_Off!I344</f>
        <v>EFL</v>
      </c>
      <c r="I344" t="str">
        <f>On_Off!J344</f>
        <v>Accessbility to All - Upgrade House Wiring</v>
      </c>
      <c r="J344">
        <f>On_Off!K344</f>
        <v>0</v>
      </c>
      <c r="K344" t="str">
        <f>On_Off!M344</f>
        <v>National</v>
      </c>
      <c r="L344" t="str">
        <f>On_Off!P344</f>
        <v>Planning</v>
      </c>
      <c r="M344" s="97">
        <f t="shared" si="5"/>
        <v>200000000</v>
      </c>
      <c r="N344" s="96">
        <f>IF(O344&lt;&gt;"",((O344/VLOOKUP(P344,Codes!$A$118:$B$122,2,FALSE))/1000000), "")</f>
        <v>200</v>
      </c>
      <c r="O344">
        <f>On_Off!Q344</f>
        <v>200000000</v>
      </c>
      <c r="P344" t="str">
        <f>On_Off!R344</f>
        <v>FJD</v>
      </c>
    </row>
    <row r="345" spans="1:16">
      <c r="A345" t="str">
        <f>On_Off!A345</f>
        <v>E24</v>
      </c>
      <c r="B345" t="str">
        <f>On_Off!B345</f>
        <v>ON</v>
      </c>
      <c r="C345" t="str">
        <f>On_Off!C345</f>
        <v>E24</v>
      </c>
      <c r="D345" t="str">
        <f>On_Off!D345</f>
        <v>Energy</v>
      </c>
      <c r="E345" t="str">
        <f>On_Off!E345</f>
        <v>New</v>
      </c>
      <c r="F345" t="str">
        <f>On_Off!G345</f>
        <v>MPW</v>
      </c>
      <c r="G345" t="str">
        <f>On_Off!H345</f>
        <v>DoEN</v>
      </c>
      <c r="H345" t="str">
        <f>On_Off!I345</f>
        <v>DoEN</v>
      </c>
      <c r="I345" t="str">
        <f>On_Off!J345</f>
        <v>Energy Efficiency - EV Charging Stations</v>
      </c>
      <c r="J345">
        <f>On_Off!K345</f>
        <v>0</v>
      </c>
      <c r="K345" t="str">
        <f>On_Off!M345</f>
        <v>National</v>
      </c>
      <c r="L345" t="str">
        <f>On_Off!P345</f>
        <v>Planning</v>
      </c>
      <c r="M345" s="97">
        <f t="shared" si="5"/>
        <v>10000000</v>
      </c>
      <c r="N345" s="96">
        <f>IF(O345&lt;&gt;"",((O345/VLOOKUP(P345,Codes!$A$118:$B$122,2,FALSE))/1000000), "")</f>
        <v>10</v>
      </c>
      <c r="O345">
        <f>On_Off!Q345</f>
        <v>10000000</v>
      </c>
      <c r="P345" t="str">
        <f>On_Off!R345</f>
        <v>FJD</v>
      </c>
    </row>
    <row r="346" spans="1:16">
      <c r="A346" t="str">
        <f>On_Off!A346</f>
        <v>E25</v>
      </c>
      <c r="B346" t="str">
        <f>On_Off!B346</f>
        <v>ON</v>
      </c>
      <c r="C346" t="str">
        <f>On_Off!C346</f>
        <v>E25</v>
      </c>
      <c r="D346" t="str">
        <f>On_Off!D346</f>
        <v>Energy</v>
      </c>
      <c r="E346" t="str">
        <f>On_Off!E346</f>
        <v>Upgrade</v>
      </c>
      <c r="F346" t="str">
        <f>On_Off!G346</f>
        <v>MPW</v>
      </c>
      <c r="G346" t="str">
        <f>On_Off!H346</f>
        <v>DoEN</v>
      </c>
      <c r="H346" t="str">
        <f>On_Off!I346</f>
        <v>EFL</v>
      </c>
      <c r="I346" t="str">
        <f>On_Off!J346</f>
        <v>Energy Efficiency - Zero Energy Building Deployment</v>
      </c>
      <c r="J346">
        <f>On_Off!K346</f>
        <v>0</v>
      </c>
      <c r="K346" t="str">
        <f>On_Off!M346</f>
        <v>National</v>
      </c>
      <c r="L346" t="str">
        <f>On_Off!P346</f>
        <v>Planning</v>
      </c>
      <c r="M346" s="97">
        <f t="shared" si="5"/>
        <v>10000000</v>
      </c>
      <c r="N346" s="96">
        <f>IF(O346&lt;&gt;"",((O346/VLOOKUP(P346,Codes!$A$118:$B$122,2,FALSE))/1000000), "")</f>
        <v>10</v>
      </c>
      <c r="O346">
        <f>On_Off!Q346</f>
        <v>10000000</v>
      </c>
      <c r="P346" t="str">
        <f>On_Off!R346</f>
        <v>FJD</v>
      </c>
    </row>
    <row r="347" spans="1:16">
      <c r="A347" t="str">
        <f>On_Off!A347</f>
        <v>M101</v>
      </c>
      <c r="B347" t="str">
        <f>On_Off!B347</f>
        <v>OFF</v>
      </c>
      <c r="C347">
        <f>On_Off!C347</f>
        <v>0</v>
      </c>
      <c r="D347" t="str">
        <f>On_Off!D347</f>
        <v>Marine</v>
      </c>
      <c r="E347" t="str">
        <f>On_Off!E347</f>
        <v>Renew</v>
      </c>
      <c r="F347" t="str">
        <f>On_Off!G347</f>
        <v>MoT</v>
      </c>
      <c r="G347" t="str">
        <f>On_Off!H347</f>
        <v>FPCL</v>
      </c>
      <c r="H347" t="str">
        <f>On_Off!I347</f>
        <v>AM Unit</v>
      </c>
      <c r="I347" t="str">
        <f>On_Off!J347</f>
        <v xml:space="preserve">Wharf Rehabilitation Program
</v>
      </c>
      <c r="J347" t="str">
        <f>On_Off!K347</f>
        <v xml:space="preserve">Wharf Rehabilitation Projects (Suva)
</v>
      </c>
      <c r="K347" t="str">
        <f>On_Off!M347</f>
        <v>Central</v>
      </c>
      <c r="L347" t="str">
        <f>On_Off!P347</f>
        <v>Ongoing</v>
      </c>
      <c r="M347" s="97">
        <f t="shared" si="5"/>
        <v>25467901.940000001</v>
      </c>
      <c r="N347" s="96">
        <f>IF(O347&lt;&gt;"",((O347/VLOOKUP(P347,Codes!$A$118:$B$122,2,FALSE))/1000000), "")</f>
        <v>25.467901940000001</v>
      </c>
      <c r="O347">
        <f>On_Off!Q347</f>
        <v>25467901.940000001</v>
      </c>
      <c r="P347" t="str">
        <f>On_Off!R347</f>
        <v>FJD</v>
      </c>
    </row>
    <row r="348" spans="1:16">
      <c r="A348" t="str">
        <f>On_Off!A348</f>
        <v>M102</v>
      </c>
      <c r="B348" t="str">
        <f>On_Off!B348</f>
        <v>OFF</v>
      </c>
      <c r="C348">
        <f>On_Off!C348</f>
        <v>0</v>
      </c>
      <c r="D348" t="str">
        <f>On_Off!D348</f>
        <v>Marine</v>
      </c>
      <c r="E348" t="str">
        <f>On_Off!E348</f>
        <v>Renew</v>
      </c>
      <c r="F348" t="str">
        <f>On_Off!G348</f>
        <v>MoT</v>
      </c>
      <c r="G348" t="str">
        <f>On_Off!H348</f>
        <v>FPCL</v>
      </c>
      <c r="H348" t="str">
        <f>On_Off!I348</f>
        <v>AM Unit</v>
      </c>
      <c r="I348" t="str">
        <f>On_Off!J348</f>
        <v xml:space="preserve">Wharf Rehabilitation Program
</v>
      </c>
      <c r="J348" t="str">
        <f>On_Off!K348</f>
        <v xml:space="preserve">Wharf Rehabilitation Projects (Lautoka)
</v>
      </c>
      <c r="K348" t="str">
        <f>On_Off!M348</f>
        <v>Western</v>
      </c>
      <c r="L348" t="str">
        <f>On_Off!P348</f>
        <v>Ongoing</v>
      </c>
      <c r="M348" s="97">
        <f t="shared" si="5"/>
        <v>11794768.92</v>
      </c>
      <c r="N348" s="96">
        <f>IF(O348&lt;&gt;"",((O348/VLOOKUP(P348,Codes!$A$118:$B$122,2,FALSE))/1000000), "")</f>
        <v>11.794768919999999</v>
      </c>
      <c r="O348">
        <f>On_Off!Q348</f>
        <v>11794768.92</v>
      </c>
      <c r="P348" t="str">
        <f>On_Off!R348</f>
        <v>FJD</v>
      </c>
    </row>
    <row r="349" spans="1:16">
      <c r="A349" t="str">
        <f>On_Off!A349</f>
        <v>M103</v>
      </c>
      <c r="B349" t="str">
        <f>On_Off!B349</f>
        <v>OFF</v>
      </c>
      <c r="C349">
        <f>On_Off!C349</f>
        <v>0</v>
      </c>
      <c r="D349" t="str">
        <f>On_Off!D349</f>
        <v>Marine</v>
      </c>
      <c r="E349" t="str">
        <f>On_Off!E349</f>
        <v>New</v>
      </c>
      <c r="F349" t="str">
        <f>On_Off!G349</f>
        <v>MoT</v>
      </c>
      <c r="G349" t="str">
        <f>On_Off!H349</f>
        <v>FPCL</v>
      </c>
      <c r="H349" t="str">
        <f>On_Off!I349</f>
        <v>AM Unit</v>
      </c>
      <c r="I349" t="str">
        <f>On_Off!J349</f>
        <v>Vessel Traffic Management System (VTMS)</v>
      </c>
      <c r="J349" t="str">
        <f>On_Off!K349</f>
        <v>Vessel Traffic Management System (VTMS) Project (Suva)</v>
      </c>
      <c r="K349" t="str">
        <f>On_Off!M349</f>
        <v>Central</v>
      </c>
      <c r="L349" t="str">
        <f>On_Off!P349</f>
        <v>Ongoing</v>
      </c>
      <c r="M349" s="97">
        <f t="shared" si="5"/>
        <v>2607601.8181818184</v>
      </c>
      <c r="N349" s="96">
        <f>IF(O349&lt;&gt;"",((O349/VLOOKUP(P349,Codes!$A$118:$B$122,2,FALSE))/1000000), "")</f>
        <v>2.6076018181818181</v>
      </c>
      <c r="O349">
        <f>On_Off!Q349</f>
        <v>1721017.2000000002</v>
      </c>
      <c r="P349" t="str">
        <f>On_Off!R349</f>
        <v>AUD</v>
      </c>
    </row>
    <row r="350" spans="1:16">
      <c r="A350" t="str">
        <f>On_Off!A350</f>
        <v>M104</v>
      </c>
      <c r="B350" t="str">
        <f>On_Off!B350</f>
        <v>OFF</v>
      </c>
      <c r="C350">
        <f>On_Off!C350</f>
        <v>0</v>
      </c>
      <c r="D350" t="str">
        <f>On_Off!D350</f>
        <v>Marine</v>
      </c>
      <c r="E350" t="str">
        <f>On_Off!E350</f>
        <v>New</v>
      </c>
      <c r="F350" t="str">
        <f>On_Off!G350</f>
        <v>MoT</v>
      </c>
      <c r="G350" t="str">
        <f>On_Off!H350</f>
        <v>FPCL</v>
      </c>
      <c r="H350" t="str">
        <f>On_Off!I350</f>
        <v>AM Unit</v>
      </c>
      <c r="I350" t="str">
        <f>On_Off!J350</f>
        <v>Vessel Traffic Management System (VTMS)</v>
      </c>
      <c r="J350" t="str">
        <f>On_Off!K350</f>
        <v>Vessel Traffic Management System (VTMS) Project (Lautoka)</v>
      </c>
      <c r="K350" t="str">
        <f>On_Off!M350</f>
        <v>Western</v>
      </c>
      <c r="L350" t="str">
        <f>On_Off!P350</f>
        <v>Planning</v>
      </c>
      <c r="M350" s="97">
        <f t="shared" si="5"/>
        <v>3030303.0303030303</v>
      </c>
      <c r="N350" s="96">
        <f>IF(O350&lt;&gt;"",((O350/VLOOKUP(P350,Codes!$A$118:$B$122,2,FALSE))/1000000), "")</f>
        <v>3.0303030303030303</v>
      </c>
      <c r="O350">
        <f>On_Off!Q350</f>
        <v>2000000</v>
      </c>
      <c r="P350" t="str">
        <f>On_Off!R350</f>
        <v>AUD</v>
      </c>
    </row>
    <row r="351" spans="1:16">
      <c r="A351" t="str">
        <f>On_Off!A351</f>
        <v>M105</v>
      </c>
      <c r="B351" t="str">
        <f>On_Off!B351</f>
        <v>OFF</v>
      </c>
      <c r="C351">
        <f>On_Off!C351</f>
        <v>0</v>
      </c>
      <c r="D351" t="str">
        <f>On_Off!D351</f>
        <v>Marine</v>
      </c>
      <c r="E351" t="str">
        <f>On_Off!E351</f>
        <v>Renew</v>
      </c>
      <c r="F351" t="str">
        <f>On_Off!G351</f>
        <v>MoT</v>
      </c>
      <c r="G351" t="str">
        <f>On_Off!H351</f>
        <v>FPCL</v>
      </c>
      <c r="H351" t="str">
        <f>On_Off!I351</f>
        <v>FSHIL</v>
      </c>
      <c r="I351">
        <f>On_Off!J351</f>
        <v>0</v>
      </c>
      <c r="J351" t="str">
        <f>On_Off!K351</f>
        <v>FSHIL Slipway Rehabilitation Project (Package A)</v>
      </c>
      <c r="K351" t="str">
        <f>On_Off!M351</f>
        <v>Central</v>
      </c>
      <c r="L351" t="str">
        <f>On_Off!P351</f>
        <v>Ongoing</v>
      </c>
      <c r="M351" s="97">
        <f t="shared" si="5"/>
        <v>12000000</v>
      </c>
      <c r="N351" s="96">
        <f>IF(O351&lt;&gt;"",((O351/VLOOKUP(P351,Codes!$A$118:$B$122,2,FALSE))/1000000), "")</f>
        <v>12</v>
      </c>
      <c r="O351">
        <f>On_Off!Q351</f>
        <v>12000000</v>
      </c>
      <c r="P351" t="str">
        <f>On_Off!R351</f>
        <v>FJD</v>
      </c>
    </row>
    <row r="352" spans="1:16">
      <c r="A352" t="str">
        <f>On_Off!A352</f>
        <v>M106</v>
      </c>
      <c r="B352" t="str">
        <f>On_Off!B352</f>
        <v>OFF</v>
      </c>
      <c r="C352">
        <f>On_Off!C352</f>
        <v>0</v>
      </c>
      <c r="D352" t="str">
        <f>On_Off!D352</f>
        <v>Marine</v>
      </c>
      <c r="E352" t="str">
        <f>On_Off!E352</f>
        <v>Study</v>
      </c>
      <c r="F352" t="str">
        <f>On_Off!G352</f>
        <v>MoT</v>
      </c>
      <c r="G352" t="str">
        <f>On_Off!H352</f>
        <v>FPCL</v>
      </c>
      <c r="H352" t="str">
        <f>On_Off!I352</f>
        <v>AM Unit</v>
      </c>
      <c r="I352" t="str">
        <f>On_Off!J352</f>
        <v xml:space="preserve">Wharf Rehabilitation Program
</v>
      </c>
      <c r="J352" t="str">
        <f>On_Off!K352</f>
        <v>Condition Assessment &amp; Detail Design (Levuka Wharf)</v>
      </c>
      <c r="K352" t="str">
        <f>On_Off!M352</f>
        <v>Eastern</v>
      </c>
      <c r="L352" t="str">
        <f>On_Off!P352</f>
        <v>Ongoing</v>
      </c>
      <c r="M352" s="97">
        <f t="shared" si="5"/>
        <v>350000</v>
      </c>
      <c r="N352" s="96">
        <f>IF(O352&lt;&gt;"",((O352/VLOOKUP(P352,Codes!$A$118:$B$122,2,FALSE))/1000000), "")</f>
        <v>0.35</v>
      </c>
      <c r="O352">
        <f>On_Off!Q352</f>
        <v>350000</v>
      </c>
      <c r="P352" t="str">
        <f>On_Off!R352</f>
        <v>FJD</v>
      </c>
    </row>
    <row r="353" spans="1:16">
      <c r="A353" t="str">
        <f>On_Off!A353</f>
        <v>M107</v>
      </c>
      <c r="B353" t="str">
        <f>On_Off!B353</f>
        <v>OFF</v>
      </c>
      <c r="C353" t="str">
        <f>On_Off!C353</f>
        <v>M107</v>
      </c>
      <c r="D353" t="str">
        <f>On_Off!D353</f>
        <v>Marine</v>
      </c>
      <c r="E353" t="str">
        <f>On_Off!E353</f>
        <v>Renew</v>
      </c>
      <c r="F353" t="str">
        <f>On_Off!G353</f>
        <v>MoT</v>
      </c>
      <c r="G353" t="str">
        <f>On_Off!H353</f>
        <v>FPCL</v>
      </c>
      <c r="H353" t="str">
        <f>On_Off!I353</f>
        <v>AM Unit</v>
      </c>
      <c r="I353" t="str">
        <f>On_Off!J353</f>
        <v xml:space="preserve">Wharf Rehabilitation Program
</v>
      </c>
      <c r="J353" t="str">
        <f>On_Off!K353</f>
        <v>Port Upgrade (Levuka) - Construction</v>
      </c>
      <c r="K353" t="str">
        <f>On_Off!M353</f>
        <v>Eastern</v>
      </c>
      <c r="L353" t="str">
        <f>On_Off!P353</f>
        <v>Planning</v>
      </c>
      <c r="M353" s="97">
        <f t="shared" si="5"/>
        <v>15000000</v>
      </c>
      <c r="N353" s="96">
        <f>IF(O353&lt;&gt;"",((O353/VLOOKUP(P353,Codes!$A$118:$B$122,2,FALSE))/1000000), "")</f>
        <v>15</v>
      </c>
      <c r="O353">
        <f>On_Off!Q353</f>
        <v>15000000</v>
      </c>
      <c r="P353" t="str">
        <f>On_Off!R353</f>
        <v>FJD</v>
      </c>
    </row>
    <row r="354" spans="1:16">
      <c r="A354" t="str">
        <f>On_Off!A354</f>
        <v>M108</v>
      </c>
      <c r="B354" t="str">
        <f>On_Off!B354</f>
        <v>OFF</v>
      </c>
      <c r="C354">
        <f>On_Off!C354</f>
        <v>0</v>
      </c>
      <c r="D354" t="str">
        <f>On_Off!D354</f>
        <v>Marine</v>
      </c>
      <c r="E354" t="str">
        <f>On_Off!E354</f>
        <v>Study</v>
      </c>
      <c r="F354" t="str">
        <f>On_Off!G354</f>
        <v>MoT</v>
      </c>
      <c r="G354" t="str">
        <f>On_Off!H354</f>
        <v>FPCL</v>
      </c>
      <c r="H354" t="str">
        <f>On_Off!I354</f>
        <v>AM Unit</v>
      </c>
      <c r="I354">
        <f>On_Off!J354</f>
        <v>0</v>
      </c>
      <c r="J354" t="str">
        <f>On_Off!K354</f>
        <v>Foreshore Development Project (Lautoka) - Feasibility</v>
      </c>
      <c r="K354" t="str">
        <f>On_Off!M354</f>
        <v>Western</v>
      </c>
      <c r="L354" t="str">
        <f>On_Off!P354</f>
        <v>Ongoing</v>
      </c>
      <c r="M354" s="97">
        <f t="shared" si="5"/>
        <v>700000</v>
      </c>
      <c r="N354" s="96">
        <f>IF(O354&lt;&gt;"",((O354/VLOOKUP(P354,Codes!$A$118:$B$122,2,FALSE))/1000000), "")</f>
        <v>0.7</v>
      </c>
      <c r="O354">
        <f>On_Off!Q354</f>
        <v>700000</v>
      </c>
      <c r="P354" t="str">
        <f>On_Off!R354</f>
        <v>FJD</v>
      </c>
    </row>
    <row r="355" spans="1:16">
      <c r="A355" t="str">
        <f>On_Off!A355</f>
        <v>M109</v>
      </c>
      <c r="B355" t="str">
        <f>On_Off!B355</f>
        <v>OFF</v>
      </c>
      <c r="C355" t="str">
        <f>On_Off!C355</f>
        <v>M109</v>
      </c>
      <c r="D355" t="str">
        <f>On_Off!D355</f>
        <v>Marine</v>
      </c>
      <c r="E355" t="str">
        <f>On_Off!E355</f>
        <v>Upgrade</v>
      </c>
      <c r="F355" t="str">
        <f>On_Off!G355</f>
        <v>MoT</v>
      </c>
      <c r="G355" t="str">
        <f>On_Off!H355</f>
        <v>FPCL</v>
      </c>
      <c r="H355" t="str">
        <f>On_Off!I355</f>
        <v>AM Unit</v>
      </c>
      <c r="I355">
        <f>On_Off!J355</f>
        <v>0</v>
      </c>
      <c r="J355" t="str">
        <f>On_Off!K355</f>
        <v>Foreshore Development Project (Lautoka) - Construction</v>
      </c>
      <c r="K355" t="str">
        <f>On_Off!M355</f>
        <v>Western</v>
      </c>
      <c r="L355" t="str">
        <f>On_Off!P355</f>
        <v>Planning</v>
      </c>
      <c r="M355" s="97">
        <f t="shared" si="5"/>
        <v>20000000</v>
      </c>
      <c r="N355" s="96">
        <f>IF(O355&lt;&gt;"",((O355/VLOOKUP(P355,Codes!$A$118:$B$122,2,FALSE))/1000000), "")</f>
        <v>20</v>
      </c>
      <c r="O355">
        <f>On_Off!Q355</f>
        <v>20000000</v>
      </c>
      <c r="P355" t="str">
        <f>On_Off!R355</f>
        <v>FJD</v>
      </c>
    </row>
    <row r="356" spans="1:16">
      <c r="A356" t="str">
        <f>On_Off!A356</f>
        <v>M110</v>
      </c>
      <c r="B356" t="str">
        <f>On_Off!B356</f>
        <v>OFF</v>
      </c>
      <c r="C356">
        <f>On_Off!C356</f>
        <v>0</v>
      </c>
      <c r="D356" t="str">
        <f>On_Off!D356</f>
        <v>Marine</v>
      </c>
      <c r="E356" t="str">
        <f>On_Off!E356</f>
        <v>New</v>
      </c>
      <c r="F356" t="str">
        <f>On_Off!G356</f>
        <v>MoT</v>
      </c>
      <c r="G356" t="str">
        <f>On_Off!H356</f>
        <v>FPCL</v>
      </c>
      <c r="H356" t="str">
        <f>On_Off!I356</f>
        <v>AM Unit</v>
      </c>
      <c r="I356">
        <f>On_Off!J356</f>
        <v>0</v>
      </c>
      <c r="J356" t="str">
        <f>On_Off!K356</f>
        <v>Muaiwalu 2 New Interisland Upgrade (Suva)</v>
      </c>
      <c r="K356" t="str">
        <f>On_Off!M356</f>
        <v>Central</v>
      </c>
      <c r="L356" t="str">
        <f>On_Off!P356</f>
        <v>Ongoing</v>
      </c>
      <c r="M356" s="97">
        <f t="shared" si="5"/>
        <v>650000</v>
      </c>
      <c r="N356" s="96">
        <f>IF(O356&lt;&gt;"",((O356/VLOOKUP(P356,Codes!$A$118:$B$122,2,FALSE))/1000000), "")</f>
        <v>0.65</v>
      </c>
      <c r="O356">
        <f>On_Off!Q356</f>
        <v>650000</v>
      </c>
      <c r="P356" t="str">
        <f>On_Off!R356</f>
        <v>FJD</v>
      </c>
    </row>
    <row r="357" spans="1:16">
      <c r="A357" t="str">
        <f>On_Off!A357</f>
        <v>M111</v>
      </c>
      <c r="B357" t="str">
        <f>On_Off!B357</f>
        <v>OFF</v>
      </c>
      <c r="C357">
        <f>On_Off!C357</f>
        <v>0</v>
      </c>
      <c r="D357" t="str">
        <f>On_Off!D357</f>
        <v>Marine</v>
      </c>
      <c r="E357" t="str">
        <f>On_Off!E357</f>
        <v>Upgrade</v>
      </c>
      <c r="F357" t="str">
        <f>On_Off!G357</f>
        <v>MoT</v>
      </c>
      <c r="G357" t="str">
        <f>On_Off!H357</f>
        <v>FPCL</v>
      </c>
      <c r="H357" t="str">
        <f>On_Off!I357</f>
        <v>Maintenance</v>
      </c>
      <c r="I357" t="str">
        <f>On_Off!J357</f>
        <v xml:space="preserve">Wharf Rehabilitation Program
</v>
      </c>
      <c r="J357" t="str">
        <f>On_Off!K357</f>
        <v>Port Yard 3 Development (Lautoka)</v>
      </c>
      <c r="K357" t="str">
        <f>On_Off!M357</f>
        <v>Western</v>
      </c>
      <c r="L357" t="str">
        <f>On_Off!P357</f>
        <v>Ongoing</v>
      </c>
      <c r="M357" s="97">
        <f t="shared" si="5"/>
        <v>8700000</v>
      </c>
      <c r="N357" s="96">
        <f>IF(O357&lt;&gt;"",((O357/VLOOKUP(P357,Codes!$A$118:$B$122,2,FALSE))/1000000), "")</f>
        <v>8.6999999999999993</v>
      </c>
      <c r="O357">
        <f>On_Off!Q357</f>
        <v>8700000</v>
      </c>
      <c r="P357" t="str">
        <f>On_Off!R357</f>
        <v>FJD</v>
      </c>
    </row>
    <row r="358" spans="1:16">
      <c r="A358" t="str">
        <f>On_Off!A358</f>
        <v>M112</v>
      </c>
      <c r="B358" t="str">
        <f>On_Off!B358</f>
        <v>OFF</v>
      </c>
      <c r="C358">
        <f>On_Off!C358</f>
        <v>0</v>
      </c>
      <c r="D358" t="str">
        <f>On_Off!D358</f>
        <v>Marine</v>
      </c>
      <c r="E358" t="str">
        <f>On_Off!E358</f>
        <v>Upgrade</v>
      </c>
      <c r="F358" t="str">
        <f>On_Off!G358</f>
        <v>MoT</v>
      </c>
      <c r="G358" t="str">
        <f>On_Off!H358</f>
        <v>FPCL</v>
      </c>
      <c r="H358" t="str">
        <f>On_Off!I358</f>
        <v>Maintenance</v>
      </c>
      <c r="I358">
        <f>On_Off!J358</f>
        <v>0</v>
      </c>
      <c r="J358" t="str">
        <f>On_Off!K358</f>
        <v>Port Yard 4 Development (Lautoka)</v>
      </c>
      <c r="K358" t="str">
        <f>On_Off!M358</f>
        <v>Western</v>
      </c>
      <c r="L358" t="str">
        <f>On_Off!P358</f>
        <v>Ongoing</v>
      </c>
      <c r="M358" s="97">
        <f t="shared" si="5"/>
        <v>9200000</v>
      </c>
      <c r="N358" s="96">
        <f>IF(O358&lt;&gt;"",((O358/VLOOKUP(P358,Codes!$A$118:$B$122,2,FALSE))/1000000), "")</f>
        <v>9.1999999999999993</v>
      </c>
      <c r="O358">
        <f>On_Off!Q358</f>
        <v>9200000</v>
      </c>
      <c r="P358" t="str">
        <f>On_Off!R358</f>
        <v>FJD</v>
      </c>
    </row>
    <row r="359" spans="1:16">
      <c r="A359" t="str">
        <f>On_Off!A359</f>
        <v>M113</v>
      </c>
      <c r="B359" t="str">
        <f>On_Off!B359</f>
        <v>OFF</v>
      </c>
      <c r="C359">
        <f>On_Off!C359</f>
        <v>0</v>
      </c>
      <c r="D359" t="str">
        <f>On_Off!D359</f>
        <v>Marine</v>
      </c>
      <c r="E359" t="str">
        <f>On_Off!E359</f>
        <v>Upgrade</v>
      </c>
      <c r="F359" t="str">
        <f>On_Off!G359</f>
        <v>MoT</v>
      </c>
      <c r="G359" t="str">
        <f>On_Off!H359</f>
        <v>FPCL</v>
      </c>
      <c r="H359" t="str">
        <f>On_Off!I359</f>
        <v>Maintenance</v>
      </c>
      <c r="I359" t="str">
        <f>On_Off!J359</f>
        <v xml:space="preserve">Port Maintenance Dredging </v>
      </c>
      <c r="J359" t="str">
        <f>On_Off!K359</f>
        <v>Port Maintenance Dredging (Suva)</v>
      </c>
      <c r="K359" t="str">
        <f>On_Off!M359</f>
        <v>Central</v>
      </c>
      <c r="L359" t="str">
        <f>On_Off!P359</f>
        <v>Ongoing</v>
      </c>
      <c r="M359" s="97">
        <f t="shared" si="5"/>
        <v>6000000</v>
      </c>
      <c r="N359" s="96">
        <f>IF(O359&lt;&gt;"",((O359/VLOOKUP(P359,Codes!$A$118:$B$122,2,FALSE))/1000000), "")</f>
        <v>6</v>
      </c>
      <c r="O359">
        <f>On_Off!Q359</f>
        <v>6000000</v>
      </c>
      <c r="P359" t="str">
        <f>On_Off!R359</f>
        <v>FJD</v>
      </c>
    </row>
    <row r="360" spans="1:16">
      <c r="A360" t="str">
        <f>On_Off!A360</f>
        <v>M114</v>
      </c>
      <c r="B360" t="str">
        <f>On_Off!B360</f>
        <v>OFF</v>
      </c>
      <c r="C360">
        <f>On_Off!C360</f>
        <v>0</v>
      </c>
      <c r="D360" t="str">
        <f>On_Off!D360</f>
        <v>Marine</v>
      </c>
      <c r="E360" t="str">
        <f>On_Off!E360</f>
        <v>Study</v>
      </c>
      <c r="F360" t="str">
        <f>On_Off!G360</f>
        <v>MPW</v>
      </c>
      <c r="G360" t="str">
        <f>On_Off!H360</f>
        <v>FPCL</v>
      </c>
      <c r="H360" t="str">
        <f>On_Off!I360</f>
        <v>AM Unit</v>
      </c>
      <c r="I360" t="str">
        <f>On_Off!J360</f>
        <v xml:space="preserve">Wharf Rehabilitation Program
</v>
      </c>
      <c r="J360" t="str">
        <f>On_Off!K360</f>
        <v>Suva Port Relocation - Feasibility</v>
      </c>
      <c r="K360" t="str">
        <f>On_Off!M360</f>
        <v>Central</v>
      </c>
      <c r="L360" t="str">
        <f>On_Off!P360</f>
        <v>Ongoing</v>
      </c>
      <c r="M360" s="97">
        <f t="shared" si="5"/>
        <v>2500000</v>
      </c>
      <c r="N360" s="96">
        <f>IF(O360&lt;&gt;"",((O360/VLOOKUP(P360,Codes!$A$118:$B$122,2,FALSE))/1000000), "")</f>
        <v>2.5</v>
      </c>
      <c r="O360">
        <f>On_Off!Q360</f>
        <v>2500000</v>
      </c>
      <c r="P360" t="str">
        <f>On_Off!R360</f>
        <v>FJD</v>
      </c>
    </row>
    <row r="361" spans="1:16">
      <c r="A361" t="str">
        <f>On_Off!A361</f>
        <v>M115</v>
      </c>
      <c r="B361" t="str">
        <f>On_Off!B361</f>
        <v>OFF</v>
      </c>
      <c r="C361" t="str">
        <f>On_Off!C361</f>
        <v>M115</v>
      </c>
      <c r="D361" t="str">
        <f>On_Off!D361</f>
        <v>Marine</v>
      </c>
      <c r="E361" t="str">
        <f>On_Off!E361</f>
        <v>Upgrade</v>
      </c>
      <c r="F361" t="str">
        <f>On_Off!G361</f>
        <v>MPW</v>
      </c>
      <c r="G361" t="str">
        <f>On_Off!H361</f>
        <v>FPCL</v>
      </c>
      <c r="H361" t="str">
        <f>On_Off!I361</f>
        <v>AM Unit</v>
      </c>
      <c r="I361" t="str">
        <f>On_Off!J361</f>
        <v xml:space="preserve">Wharf Rehabilitation Program
</v>
      </c>
      <c r="J361" t="str">
        <f>On_Off!K361</f>
        <v>Suva Port Relocation - Construction</v>
      </c>
      <c r="K361" t="str">
        <f>On_Off!M361</f>
        <v>Central</v>
      </c>
      <c r="L361" t="str">
        <f>On_Off!P361</f>
        <v>Planning</v>
      </c>
      <c r="M361" s="97">
        <f t="shared" si="5"/>
        <v>300000000</v>
      </c>
      <c r="N361" s="96">
        <f>IF(O361&lt;&gt;"",((O361/VLOOKUP(P361,Codes!$A$118:$B$122,2,FALSE))/1000000), "")</f>
        <v>300</v>
      </c>
      <c r="O361">
        <f>On_Off!Q361</f>
        <v>300000000</v>
      </c>
      <c r="P361" t="str">
        <f>On_Off!R361</f>
        <v>FJD</v>
      </c>
    </row>
    <row r="362" spans="1:16">
      <c r="A362" t="str">
        <f>On_Off!A362</f>
        <v>M116</v>
      </c>
      <c r="B362" t="str">
        <f>On_Off!B362</f>
        <v>OFF</v>
      </c>
      <c r="C362" t="str">
        <f>On_Off!C362</f>
        <v>M116</v>
      </c>
      <c r="D362" t="str">
        <f>On_Off!D362</f>
        <v>Marine</v>
      </c>
      <c r="E362" t="str">
        <f>On_Off!E362</f>
        <v>Upgrade</v>
      </c>
      <c r="F362" t="str">
        <f>On_Off!G362</f>
        <v>MoT</v>
      </c>
      <c r="G362" t="str">
        <f>On_Off!H362</f>
        <v>FPCL</v>
      </c>
      <c r="H362" t="str">
        <f>On_Off!I362</f>
        <v>AM Unit</v>
      </c>
      <c r="I362" t="str">
        <f>On_Off!J362</f>
        <v xml:space="preserve">Wharf Rehabilitation Program
</v>
      </c>
      <c r="J362" t="str">
        <f>On_Off!K362</f>
        <v>Cruise Terminal Upgrade (Kings Wharf)</v>
      </c>
      <c r="K362" t="str">
        <f>On_Off!M362</f>
        <v>Central</v>
      </c>
      <c r="L362" t="str">
        <f>On_Off!P362</f>
        <v>Planning</v>
      </c>
      <c r="M362" s="97">
        <f t="shared" si="5"/>
        <v>10000000</v>
      </c>
      <c r="N362" s="96">
        <f>IF(O362&lt;&gt;"",((O362/VLOOKUP(P362,Codes!$A$118:$B$122,2,FALSE))/1000000), "")</f>
        <v>10</v>
      </c>
      <c r="O362">
        <f>On_Off!Q362</f>
        <v>10000000</v>
      </c>
      <c r="P362" t="str">
        <f>On_Off!R362</f>
        <v>FJD</v>
      </c>
    </row>
    <row r="363" spans="1:16">
      <c r="A363" t="str">
        <f>On_Off!A363</f>
        <v>M117</v>
      </c>
      <c r="B363" t="str">
        <f>On_Off!B363</f>
        <v>OFF</v>
      </c>
      <c r="C363">
        <f>On_Off!C363</f>
        <v>0</v>
      </c>
      <c r="D363" t="str">
        <f>On_Off!D363</f>
        <v>Marine</v>
      </c>
      <c r="E363" t="str">
        <f>On_Off!E363</f>
        <v>Upgrade</v>
      </c>
      <c r="F363" t="str">
        <f>On_Off!G363</f>
        <v>MoT</v>
      </c>
      <c r="G363" t="str">
        <f>On_Off!H363</f>
        <v>FPCL</v>
      </c>
      <c r="H363" t="str">
        <f>On_Off!I363</f>
        <v>AM Unit</v>
      </c>
      <c r="I363" t="str">
        <f>On_Off!J363</f>
        <v xml:space="preserve">Wharf Rehabilitation Program
</v>
      </c>
      <c r="J363" t="str">
        <f>On_Off!K363</f>
        <v>General Upgrade (Local Wharves &amp; Jetties)</v>
      </c>
      <c r="K363" t="str">
        <f>On_Off!M363</f>
        <v>National</v>
      </c>
      <c r="L363" t="str">
        <f>On_Off!P363</f>
        <v>Ongoing</v>
      </c>
      <c r="M363" s="97">
        <f t="shared" si="5"/>
        <v>2000000</v>
      </c>
      <c r="N363" s="96">
        <f>IF(O363&lt;&gt;"",((O363/VLOOKUP(P363,Codes!$A$118:$B$122,2,FALSE))/1000000), "")</f>
        <v>2</v>
      </c>
      <c r="O363">
        <f>On_Off!Q363</f>
        <v>2000000</v>
      </c>
      <c r="P363" t="str">
        <f>On_Off!R363</f>
        <v>FJD</v>
      </c>
    </row>
    <row r="364" spans="1:16">
      <c r="A364" t="str">
        <f>On_Off!A364</f>
        <v>M118</v>
      </c>
      <c r="B364" t="str">
        <f>On_Off!B364</f>
        <v>OFF</v>
      </c>
      <c r="C364">
        <f>On_Off!C364</f>
        <v>0</v>
      </c>
      <c r="D364" t="str">
        <f>On_Off!D364</f>
        <v>Marine</v>
      </c>
      <c r="E364" t="str">
        <f>On_Off!E364</f>
        <v>Renew</v>
      </c>
      <c r="F364" t="str">
        <f>On_Off!G364</f>
        <v>MoT</v>
      </c>
      <c r="G364" t="str">
        <f>On_Off!H364</f>
        <v>FPCL</v>
      </c>
      <c r="H364" t="str">
        <f>On_Off!I364</f>
        <v>Maintenance</v>
      </c>
      <c r="I364" t="str">
        <f>On_Off!J364</f>
        <v xml:space="preserve">Wharf Rehabilitation Program
</v>
      </c>
      <c r="J364" t="str">
        <f>On_Off!K364</f>
        <v>Installation of Fenders (Suva)</v>
      </c>
      <c r="K364" t="str">
        <f>On_Off!M364</f>
        <v>Central</v>
      </c>
      <c r="L364" t="str">
        <f>On_Off!P364</f>
        <v>Ongoing</v>
      </c>
      <c r="M364" s="97">
        <f t="shared" si="5"/>
        <v>3000000</v>
      </c>
      <c r="N364" s="96">
        <f>IF(O364&lt;&gt;"",((O364/VLOOKUP(P364,Codes!$A$118:$B$122,2,FALSE))/1000000), "")</f>
        <v>3</v>
      </c>
      <c r="O364">
        <f>On_Off!Q364</f>
        <v>3000000</v>
      </c>
      <c r="P364" t="str">
        <f>On_Off!R364</f>
        <v>FJD</v>
      </c>
    </row>
    <row r="365" spans="1:16">
      <c r="A365" t="str">
        <f>On_Off!A365</f>
        <v>M119</v>
      </c>
      <c r="B365" t="str">
        <f>On_Off!B365</f>
        <v>OFF</v>
      </c>
      <c r="C365">
        <f>On_Off!C365</f>
        <v>0</v>
      </c>
      <c r="D365" t="str">
        <f>On_Off!D365</f>
        <v>Marine</v>
      </c>
      <c r="E365" t="str">
        <f>On_Off!E365</f>
        <v>Renew</v>
      </c>
      <c r="F365" t="str">
        <f>On_Off!G365</f>
        <v>MoT</v>
      </c>
      <c r="G365" t="str">
        <f>On_Off!H365</f>
        <v>FPCL</v>
      </c>
      <c r="H365" t="str">
        <f>On_Off!I365</f>
        <v>Maintenance</v>
      </c>
      <c r="I365" t="str">
        <f>On_Off!J365</f>
        <v xml:space="preserve">Wharf Rehabilitation Program
</v>
      </c>
      <c r="J365" t="str">
        <f>On_Off!K365</f>
        <v>Installation of Fenders (Lautoka)</v>
      </c>
      <c r="K365" t="str">
        <f>On_Off!M365</f>
        <v>Western</v>
      </c>
      <c r="L365" t="str">
        <f>On_Off!P365</f>
        <v>Ongoing</v>
      </c>
      <c r="M365" s="97">
        <f t="shared" si="5"/>
        <v>2500000</v>
      </c>
      <c r="N365" s="96">
        <f>IF(O365&lt;&gt;"",((O365/VLOOKUP(P365,Codes!$A$118:$B$122,2,FALSE))/1000000), "")</f>
        <v>2.5</v>
      </c>
      <c r="O365">
        <f>On_Off!Q365</f>
        <v>2500000</v>
      </c>
      <c r="P365" t="str">
        <f>On_Off!R365</f>
        <v>FJD</v>
      </c>
    </row>
    <row r="366" spans="1:16">
      <c r="A366" t="str">
        <f>On_Off!A366</f>
        <v>M120</v>
      </c>
      <c r="B366" t="str">
        <f>On_Off!B366</f>
        <v>OFF</v>
      </c>
      <c r="C366">
        <f>On_Off!C366</f>
        <v>0</v>
      </c>
      <c r="D366" t="str">
        <f>On_Off!D366</f>
        <v>Marine</v>
      </c>
      <c r="E366" t="str">
        <f>On_Off!E366</f>
        <v>New</v>
      </c>
      <c r="F366" t="str">
        <f>On_Off!G366</f>
        <v>MoT</v>
      </c>
      <c r="G366" t="str">
        <f>On_Off!H366</f>
        <v>FPCL</v>
      </c>
      <c r="H366" t="str">
        <f>On_Off!I366</f>
        <v>AM Unit</v>
      </c>
      <c r="I366">
        <f>On_Off!J366</f>
        <v>0</v>
      </c>
      <c r="J366" t="str">
        <f>On_Off!K366</f>
        <v>Landing Barge Facility at Draunibota Bay</v>
      </c>
      <c r="K366" t="str">
        <f>On_Off!M366</f>
        <v>Central</v>
      </c>
      <c r="L366" t="str">
        <f>On_Off!P366</f>
        <v>Planning</v>
      </c>
      <c r="M366" s="97">
        <f t="shared" si="5"/>
        <v>1000000</v>
      </c>
      <c r="N366" s="96">
        <f>IF(O366&lt;&gt;"",((O366/VLOOKUP(P366,Codes!$A$118:$B$122,2,FALSE))/1000000), "")</f>
        <v>1</v>
      </c>
      <c r="O366">
        <f>On_Off!Q366</f>
        <v>1000000</v>
      </c>
      <c r="P366" t="str">
        <f>On_Off!R366</f>
        <v>FJD</v>
      </c>
    </row>
    <row r="367" spans="1:16">
      <c r="A367" t="str">
        <f>On_Off!A367</f>
        <v>M121</v>
      </c>
      <c r="B367" t="str">
        <f>On_Off!B367</f>
        <v>OFF</v>
      </c>
      <c r="C367" t="str">
        <f>On_Off!C367</f>
        <v>M121</v>
      </c>
      <c r="D367" t="str">
        <f>On_Off!D367</f>
        <v>Marine</v>
      </c>
      <c r="E367" t="str">
        <f>On_Off!E367</f>
        <v>Upgrade</v>
      </c>
      <c r="F367" t="str">
        <f>On_Off!G367</f>
        <v>MoT</v>
      </c>
      <c r="G367" t="str">
        <f>On_Off!H367</f>
        <v>FPCL</v>
      </c>
      <c r="H367" t="str">
        <f>On_Off!I367</f>
        <v>AM Unit</v>
      </c>
      <c r="I367">
        <f>On_Off!J367</f>
        <v>0</v>
      </c>
      <c r="J367" t="str">
        <f>On_Off!K367</f>
        <v>Building Upgrades at Lautoka - Tourism Related</v>
      </c>
      <c r="K367" t="str">
        <f>On_Off!M367</f>
        <v>Western</v>
      </c>
      <c r="L367" t="str">
        <f>On_Off!P367</f>
        <v>Planning</v>
      </c>
      <c r="M367" s="97">
        <f t="shared" si="5"/>
        <v>10000000</v>
      </c>
      <c r="N367" s="96">
        <f>IF(O367&lt;&gt;"",((O367/VLOOKUP(P367,Codes!$A$118:$B$122,2,FALSE))/1000000), "")</f>
        <v>10</v>
      </c>
      <c r="O367">
        <f>On_Off!Q367</f>
        <v>10000000</v>
      </c>
      <c r="P367" t="str">
        <f>On_Off!R367</f>
        <v>FJD</v>
      </c>
    </row>
    <row r="368" spans="1:16">
      <c r="A368" t="str">
        <f>On_Off!A368</f>
        <v>M122</v>
      </c>
      <c r="B368" t="str">
        <f>On_Off!B368</f>
        <v>OFF</v>
      </c>
      <c r="C368" t="str">
        <f>On_Off!C368</f>
        <v>M122</v>
      </c>
      <c r="D368" t="str">
        <f>On_Off!D368</f>
        <v>Marine</v>
      </c>
      <c r="E368" t="str">
        <f>On_Off!E368</f>
        <v>New</v>
      </c>
      <c r="F368" t="str">
        <f>On_Off!G368</f>
        <v>MoT</v>
      </c>
      <c r="G368" t="str">
        <f>On_Off!H368</f>
        <v>FPCL</v>
      </c>
      <c r="H368" t="str">
        <f>On_Off!I368</f>
        <v>AM Unit</v>
      </c>
      <c r="I368" t="str">
        <f>On_Off!J368</f>
        <v>Multi Purpose Complex at Local Wharfs</v>
      </c>
      <c r="J368" t="str">
        <f>On_Off!K368</f>
        <v>Multi Purpose Complex (retail mixed developments) at Local Wharves</v>
      </c>
      <c r="K368" t="str">
        <f>On_Off!M368</f>
        <v>National</v>
      </c>
      <c r="L368" t="str">
        <f>On_Off!P368</f>
        <v>Planning</v>
      </c>
      <c r="M368" s="97">
        <f t="shared" si="5"/>
        <v>10000000</v>
      </c>
      <c r="N368" s="96">
        <f>IF(O368&lt;&gt;"",((O368/VLOOKUP(P368,Codes!$A$118:$B$122,2,FALSE))/1000000), "")</f>
        <v>10</v>
      </c>
      <c r="O368">
        <f>On_Off!Q368</f>
        <v>10000000</v>
      </c>
      <c r="P368" t="str">
        <f>On_Off!R368</f>
        <v>FJD</v>
      </c>
    </row>
    <row r="369" spans="1:16">
      <c r="A369" t="str">
        <f>On_Off!A369</f>
        <v>U112</v>
      </c>
      <c r="B369" t="str">
        <f>On_Off!B369</f>
        <v>OFF</v>
      </c>
      <c r="C369">
        <f>On_Off!C369</f>
        <v>0</v>
      </c>
      <c r="D369" t="str">
        <f>On_Off!D369</f>
        <v>Urban</v>
      </c>
      <c r="E369" t="str">
        <f>On_Off!E369</f>
        <v>New</v>
      </c>
      <c r="F369" t="str">
        <f>On_Off!G369</f>
        <v>MLGH</v>
      </c>
      <c r="G369" t="str">
        <f>On_Off!H369</f>
        <v>HA</v>
      </c>
      <c r="H369" t="str">
        <f>On_Off!I369</f>
        <v>HA</v>
      </c>
      <c r="I369" t="str">
        <f>On_Off!J369</f>
        <v>Residential Subdivision</v>
      </c>
      <c r="J369" t="str">
        <f>On_Off!K369</f>
        <v>Tulalevu Residential Subdivision</v>
      </c>
      <c r="K369" t="str">
        <f>On_Off!M369</f>
        <v>National</v>
      </c>
      <c r="L369" t="str">
        <f>On_Off!P369</f>
        <v>Planning</v>
      </c>
      <c r="M369" s="97">
        <f t="shared" si="5"/>
        <v>6585292.8842817927</v>
      </c>
      <c r="N369" s="96">
        <f>IF(O369&lt;&gt;"",((O369/VLOOKUP(P369,Codes!$A$118:$B$122,2,FALSE))/1000000), "")</f>
        <v>6.5852928842817926</v>
      </c>
      <c r="O369">
        <f>On_Off!Q369</f>
        <v>6585292.8842817927</v>
      </c>
      <c r="P369" t="str">
        <f>On_Off!R369</f>
        <v>FJD</v>
      </c>
    </row>
    <row r="370" spans="1:16">
      <c r="A370" t="str">
        <f>On_Off!A370</f>
        <v>U113</v>
      </c>
      <c r="B370" t="str">
        <f>On_Off!B370</f>
        <v>OFF</v>
      </c>
      <c r="C370" t="str">
        <f>On_Off!C370</f>
        <v>3U</v>
      </c>
      <c r="D370" t="str">
        <f>On_Off!D370</f>
        <v>Urban</v>
      </c>
      <c r="E370" t="str">
        <f>On_Off!E370</f>
        <v>New</v>
      </c>
      <c r="F370" t="str">
        <f>On_Off!G370</f>
        <v>MLGH</v>
      </c>
      <c r="G370" t="str">
        <f>On_Off!H370</f>
        <v>HA</v>
      </c>
      <c r="H370" t="str">
        <f>On_Off!I370</f>
        <v>HA</v>
      </c>
      <c r="I370" t="str">
        <f>On_Off!J370</f>
        <v>Residential Subdivision</v>
      </c>
      <c r="J370" t="str">
        <f>On_Off!K370</f>
        <v>Waila Phase 1  Residential Subdivision</v>
      </c>
      <c r="K370" t="str">
        <f>On_Off!M370</f>
        <v>National</v>
      </c>
      <c r="L370" t="str">
        <f>On_Off!P370</f>
        <v>Planning</v>
      </c>
      <c r="M370" s="97">
        <f t="shared" si="5"/>
        <v>88772909.103767022</v>
      </c>
      <c r="N370" s="96">
        <f>IF(O370&lt;&gt;"",((O370/VLOOKUP(P370,Codes!$A$118:$B$122,2,FALSE))/1000000), "")</f>
        <v>88.77290910376702</v>
      </c>
      <c r="O370">
        <f>On_Off!Q370</f>
        <v>88772909.103767022</v>
      </c>
      <c r="P370" t="str">
        <f>On_Off!R370</f>
        <v>FJD</v>
      </c>
    </row>
    <row r="371" spans="1:16">
      <c r="A371" t="str">
        <f>On_Off!A371</f>
        <v>U114</v>
      </c>
      <c r="B371" t="str">
        <f>On_Off!B371</f>
        <v>OFF</v>
      </c>
      <c r="C371" t="str">
        <f>On_Off!C371</f>
        <v>3U</v>
      </c>
      <c r="D371" t="str">
        <f>On_Off!D371</f>
        <v>Urban</v>
      </c>
      <c r="E371" t="str">
        <f>On_Off!E371</f>
        <v>New</v>
      </c>
      <c r="F371" t="str">
        <f>On_Off!G371</f>
        <v>MLGH</v>
      </c>
      <c r="G371" t="str">
        <f>On_Off!H371</f>
        <v>HA</v>
      </c>
      <c r="H371" t="str">
        <f>On_Off!I371</f>
        <v>HA</v>
      </c>
      <c r="I371" t="str">
        <f>On_Off!J371</f>
        <v>Residential Subdivision</v>
      </c>
      <c r="J371" t="str">
        <f>On_Off!K371</f>
        <v>Waila Phase 2  Residential Subdivision</v>
      </c>
      <c r="K371" t="str">
        <f>On_Off!M371</f>
        <v>National</v>
      </c>
      <c r="L371" t="str">
        <f>On_Off!P371</f>
        <v>Planning</v>
      </c>
      <c r="M371" s="97">
        <f t="shared" si="5"/>
        <v>88772909.103767022</v>
      </c>
      <c r="N371" s="96">
        <f>IF(O371&lt;&gt;"",((O371/VLOOKUP(P371,Codes!$A$118:$B$122,2,FALSE))/1000000), "")</f>
        <v>88.77290910376702</v>
      </c>
      <c r="O371">
        <f>On_Off!Q371</f>
        <v>88772909.103767022</v>
      </c>
      <c r="P371" t="str">
        <f>On_Off!R371</f>
        <v>FJD</v>
      </c>
    </row>
    <row r="372" spans="1:16">
      <c r="A372" t="str">
        <f>On_Off!A372</f>
        <v>U115</v>
      </c>
      <c r="B372" t="str">
        <f>On_Off!B372</f>
        <v>OFF</v>
      </c>
      <c r="C372" t="str">
        <f>On_Off!C372</f>
        <v>3U</v>
      </c>
      <c r="D372" t="str">
        <f>On_Off!D372</f>
        <v>Urban</v>
      </c>
      <c r="E372" t="str">
        <f>On_Off!E372</f>
        <v>New</v>
      </c>
      <c r="F372" t="str">
        <f>On_Off!G372</f>
        <v>MLGH</v>
      </c>
      <c r="G372" t="str">
        <f>On_Off!H372</f>
        <v>HA</v>
      </c>
      <c r="H372" t="str">
        <f>On_Off!I372</f>
        <v>HA</v>
      </c>
      <c r="I372" t="str">
        <f>On_Off!J372</f>
        <v>Residential Subdivision</v>
      </c>
      <c r="J372" t="str">
        <f>On_Off!K372</f>
        <v>Waila Phase 3 Residential Subdivision</v>
      </c>
      <c r="K372" t="str">
        <f>On_Off!M372</f>
        <v>National</v>
      </c>
      <c r="L372" t="str">
        <f>On_Off!P372</f>
        <v>Planning</v>
      </c>
      <c r="M372" s="97">
        <f t="shared" si="5"/>
        <v>71018327.283013627</v>
      </c>
      <c r="N372" s="96">
        <f>IF(O372&lt;&gt;"",((O372/VLOOKUP(P372,Codes!$A$118:$B$122,2,FALSE))/1000000), "")</f>
        <v>71.018327283013633</v>
      </c>
      <c r="O372">
        <f>On_Off!Q372</f>
        <v>71018327.283013627</v>
      </c>
      <c r="P372" t="str">
        <f>On_Off!R372</f>
        <v>FJD</v>
      </c>
    </row>
    <row r="373" spans="1:16">
      <c r="A373" t="str">
        <f>On_Off!A373</f>
        <v>R101</v>
      </c>
      <c r="B373" t="str">
        <f>On_Off!B373</f>
        <v>OFF</v>
      </c>
      <c r="C373" t="str">
        <f>On_Off!C373</f>
        <v>R101</v>
      </c>
      <c r="D373" t="str">
        <f>On_Off!D373</f>
        <v>Road</v>
      </c>
      <c r="E373" t="str">
        <f>On_Off!E373</f>
        <v>Upgrade</v>
      </c>
      <c r="F373" t="str">
        <f>On_Off!G373</f>
        <v>MSI</v>
      </c>
      <c r="G373" t="str">
        <f>On_Off!H373</f>
        <v>FSC</v>
      </c>
      <c r="H373" t="str">
        <f>On_Off!I373</f>
        <v>MSI</v>
      </c>
      <c r="I373" t="str">
        <f>On_Off!J373</f>
        <v>Lautoka / Rarawai and Labasa Tramline Upgrades</v>
      </c>
      <c r="J373">
        <f>On_Off!K373</f>
        <v>0</v>
      </c>
      <c r="K373" t="str">
        <f>On_Off!M373</f>
        <v>National</v>
      </c>
      <c r="L373" t="str">
        <f>On_Off!P373</f>
        <v>Planning</v>
      </c>
      <c r="M373" s="97">
        <f t="shared" si="5"/>
        <v>20000000</v>
      </c>
      <c r="N373" s="96">
        <f>IF(O373&lt;&gt;"",((O373/VLOOKUP(P373,Codes!$A$118:$B$122,2,FALSE))/1000000), "")</f>
        <v>20</v>
      </c>
      <c r="O373">
        <f>On_Off!Q373</f>
        <v>20000000</v>
      </c>
      <c r="P373" t="str">
        <f>On_Off!R373</f>
        <v>FJD</v>
      </c>
    </row>
    <row r="374" spans="1:16">
      <c r="A374" t="str">
        <f>On_Off!A374</f>
        <v>E101</v>
      </c>
      <c r="B374" t="str">
        <f>On_Off!B374</f>
        <v>OFF</v>
      </c>
      <c r="C374" t="str">
        <f>On_Off!C374</f>
        <v>E101</v>
      </c>
      <c r="D374" t="str">
        <f>On_Off!D374</f>
        <v>Energy</v>
      </c>
      <c r="E374" t="str">
        <f>On_Off!E374</f>
        <v>New</v>
      </c>
      <c r="F374" t="str">
        <f>On_Off!G374</f>
        <v>MSI</v>
      </c>
      <c r="G374" t="str">
        <f>On_Off!H374</f>
        <v>FSC</v>
      </c>
      <c r="H374" t="str">
        <f>On_Off!I374</f>
        <v>MSI</v>
      </c>
      <c r="I374">
        <f>On_Off!J374</f>
        <v>0</v>
      </c>
      <c r="J374" t="str">
        <f>On_Off!K374</f>
        <v xml:space="preserve">New Ethanol Plant </v>
      </c>
      <c r="K374" t="str">
        <f>On_Off!M374</f>
        <v>Western</v>
      </c>
      <c r="L374" t="str">
        <f>On_Off!P374</f>
        <v>Planning</v>
      </c>
      <c r="M374" s="97">
        <f t="shared" si="5"/>
        <v>70000000</v>
      </c>
      <c r="N374" s="96">
        <f>IF(O374&lt;&gt;"",((O374/VLOOKUP(P374,Codes!$A$118:$B$122,2,FALSE))/1000000), "")</f>
        <v>70</v>
      </c>
      <c r="O374">
        <f>On_Off!Q374</f>
        <v>70000000</v>
      </c>
      <c r="P374" t="str">
        <f>On_Off!R374</f>
        <v>FJD</v>
      </c>
    </row>
    <row r="375" spans="1:16">
      <c r="A375" t="str">
        <f>On_Off!A375</f>
        <v>B101</v>
      </c>
      <c r="B375" t="str">
        <f>On_Off!B375</f>
        <v>OFF</v>
      </c>
      <c r="C375" t="str">
        <f>On_Off!C375</f>
        <v>B101</v>
      </c>
      <c r="D375" t="str">
        <f>On_Off!D375</f>
        <v>Buildings</v>
      </c>
      <c r="E375" t="str">
        <f>On_Off!E375</f>
        <v>New</v>
      </c>
      <c r="F375" t="str">
        <f>On_Off!G375</f>
        <v>MSI</v>
      </c>
      <c r="G375" t="str">
        <f>On_Off!H375</f>
        <v>FSC</v>
      </c>
      <c r="H375" t="str">
        <f>On_Off!I375</f>
        <v>MSI</v>
      </c>
      <c r="I375">
        <f>On_Off!J375</f>
        <v>0</v>
      </c>
      <c r="J375" t="str">
        <f>On_Off!K375</f>
        <v>New Sugar Refinery Plant</v>
      </c>
      <c r="K375" t="str">
        <f>On_Off!M375</f>
        <v>Northern</v>
      </c>
      <c r="L375" t="str">
        <f>On_Off!P375</f>
        <v>Planning</v>
      </c>
      <c r="M375" s="97">
        <f t="shared" si="5"/>
        <v>75000000</v>
      </c>
      <c r="N375" s="96">
        <f>IF(O375&lt;&gt;"",((O375/VLOOKUP(P375,Codes!$A$118:$B$122,2,FALSE))/1000000), "")</f>
        <v>75</v>
      </c>
      <c r="O375">
        <f>On_Off!Q375</f>
        <v>75000000</v>
      </c>
      <c r="P375" t="str">
        <f>On_Off!R375</f>
        <v>FJD</v>
      </c>
    </row>
    <row r="376" spans="1:16">
      <c r="A376" t="str">
        <f>On_Off!A376</f>
        <v>E102</v>
      </c>
      <c r="B376" t="str">
        <f>On_Off!B376</f>
        <v>OFF</v>
      </c>
      <c r="C376" t="str">
        <f>On_Off!C376</f>
        <v>E102</v>
      </c>
      <c r="D376" t="str">
        <f>On_Off!D376</f>
        <v>Energy</v>
      </c>
      <c r="E376" t="str">
        <f>On_Off!E376</f>
        <v>New</v>
      </c>
      <c r="F376" t="str">
        <f>On_Off!G376</f>
        <v>MSI</v>
      </c>
      <c r="G376" t="str">
        <f>On_Off!H376</f>
        <v>FSC</v>
      </c>
      <c r="H376" t="str">
        <f>On_Off!I376</f>
        <v>MSI</v>
      </c>
      <c r="I376">
        <f>On_Off!J376</f>
        <v>0</v>
      </c>
      <c r="J376" t="str">
        <f>On_Off!K376</f>
        <v>New 200T High Pressure Boiler</v>
      </c>
      <c r="K376" t="str">
        <f>On_Off!M376</f>
        <v>Western</v>
      </c>
      <c r="L376" t="str">
        <f>On_Off!P376</f>
        <v>Planning</v>
      </c>
      <c r="M376" s="97">
        <f t="shared" si="5"/>
        <v>55000000</v>
      </c>
      <c r="N376" s="96">
        <f>IF(O376&lt;&gt;"",((O376/VLOOKUP(P376,Codes!$A$118:$B$122,2,FALSE))/1000000), "")</f>
        <v>55</v>
      </c>
      <c r="O376">
        <f>On_Off!Q376</f>
        <v>55000000</v>
      </c>
      <c r="P376" t="str">
        <f>On_Off!R376</f>
        <v>FJD</v>
      </c>
    </row>
    <row r="377" spans="1:16">
      <c r="A377" t="str">
        <f>On_Off!A377</f>
        <v>E103</v>
      </c>
      <c r="B377" t="str">
        <f>On_Off!B377</f>
        <v>OFF</v>
      </c>
      <c r="C377" t="str">
        <f>On_Off!C377</f>
        <v>E103</v>
      </c>
      <c r="D377" t="str">
        <f>On_Off!D377</f>
        <v>Energy</v>
      </c>
      <c r="E377" t="str">
        <f>On_Off!E377</f>
        <v>New</v>
      </c>
      <c r="F377" t="str">
        <f>On_Off!G377</f>
        <v>MSI</v>
      </c>
      <c r="G377" t="str">
        <f>On_Off!H377</f>
        <v>FSC</v>
      </c>
      <c r="H377" t="str">
        <f>On_Off!I377</f>
        <v>MSI</v>
      </c>
      <c r="I377">
        <f>On_Off!J377</f>
        <v>0</v>
      </c>
      <c r="J377" t="str">
        <f>On_Off!K377</f>
        <v>New 10MW Turbine Generator Set</v>
      </c>
      <c r="K377" t="str">
        <f>On_Off!M377</f>
        <v>Western</v>
      </c>
      <c r="L377" t="str">
        <f>On_Off!P377</f>
        <v>Planning</v>
      </c>
      <c r="M377" s="97">
        <f t="shared" si="5"/>
        <v>30000000</v>
      </c>
      <c r="N377" s="96">
        <f>IF(O377&lt;&gt;"",((O377/VLOOKUP(P377,Codes!$A$118:$B$122,2,FALSE))/1000000), "")</f>
        <v>30</v>
      </c>
      <c r="O377">
        <f>On_Off!Q377</f>
        <v>30000000</v>
      </c>
      <c r="P377" t="str">
        <f>On_Off!R377</f>
        <v>FJD</v>
      </c>
    </row>
    <row r="378" spans="1:16">
      <c r="A378" t="str">
        <f>On_Off!A378</f>
        <v>E104</v>
      </c>
      <c r="B378" t="str">
        <f>On_Off!B378</f>
        <v>OFF</v>
      </c>
      <c r="C378" t="str">
        <f>On_Off!C378</f>
        <v>E104</v>
      </c>
      <c r="D378" t="str">
        <f>On_Off!D378</f>
        <v>Energy</v>
      </c>
      <c r="E378" t="str">
        <f>On_Off!E378</f>
        <v>New</v>
      </c>
      <c r="F378" t="str">
        <f>On_Off!G378</f>
        <v>MSI</v>
      </c>
      <c r="G378" t="str">
        <f>On_Off!H378</f>
        <v>FSC</v>
      </c>
      <c r="H378" t="str">
        <f>On_Off!I378</f>
        <v>MSI</v>
      </c>
      <c r="I378">
        <f>On_Off!J378</f>
        <v>0</v>
      </c>
      <c r="J378" t="str">
        <f>On_Off!K378</f>
        <v>New 50T Labasa Co-Gen High Pressure Boiler</v>
      </c>
      <c r="K378" t="str">
        <f>On_Off!M378</f>
        <v>Northern</v>
      </c>
      <c r="L378" t="str">
        <f>On_Off!P378</f>
        <v>Planning</v>
      </c>
      <c r="M378" s="97">
        <f t="shared" si="5"/>
        <v>30000000</v>
      </c>
      <c r="N378" s="96">
        <f>IF(O378&lt;&gt;"",((O378/VLOOKUP(P378,Codes!$A$118:$B$122,2,FALSE))/1000000), "")</f>
        <v>30</v>
      </c>
      <c r="O378">
        <f>On_Off!Q378</f>
        <v>30000000</v>
      </c>
      <c r="P378" t="str">
        <f>On_Off!R378</f>
        <v>FJD</v>
      </c>
    </row>
    <row r="379" spans="1:16">
      <c r="A379" t="str">
        <f>On_Off!A379</f>
        <v>B102</v>
      </c>
      <c r="B379" t="str">
        <f>On_Off!B379</f>
        <v>OFF</v>
      </c>
      <c r="C379" t="str">
        <f>On_Off!C379</f>
        <v>B102</v>
      </c>
      <c r="D379" t="str">
        <f>On_Off!D379</f>
        <v>Buildings</v>
      </c>
      <c r="E379" t="str">
        <f>On_Off!E379</f>
        <v>Upgrade</v>
      </c>
      <c r="F379" t="str">
        <f>On_Off!G379</f>
        <v>MSI</v>
      </c>
      <c r="G379" t="str">
        <f>On_Off!H379</f>
        <v>FSC</v>
      </c>
      <c r="H379" t="str">
        <f>On_Off!I379</f>
        <v>MSI</v>
      </c>
      <c r="I379" t="str">
        <f>On_Off!J379</f>
        <v>Mill Upgrade Works (Misc)</v>
      </c>
      <c r="J379">
        <f>On_Off!K379</f>
        <v>0</v>
      </c>
      <c r="K379" t="str">
        <f>On_Off!M379</f>
        <v>National</v>
      </c>
      <c r="L379" t="str">
        <f>On_Off!P379</f>
        <v>Planning</v>
      </c>
      <c r="M379" s="97">
        <f t="shared" si="5"/>
        <v>50000000</v>
      </c>
      <c r="N379" s="96">
        <f>IF(O379&lt;&gt;"",((O379/VLOOKUP(P379,Codes!$A$118:$B$122,2,FALSE))/1000000), "")</f>
        <v>50</v>
      </c>
      <c r="O379">
        <f>On_Off!Q379</f>
        <v>50000000</v>
      </c>
      <c r="P379" t="str">
        <f>On_Off!R379</f>
        <v>FJD</v>
      </c>
    </row>
    <row r="380" spans="1:16">
      <c r="A380" t="str">
        <f>On_Off!A380</f>
        <v>R102</v>
      </c>
      <c r="B380" t="str">
        <f>On_Off!B380</f>
        <v>OFF</v>
      </c>
      <c r="C380" t="str">
        <f>On_Off!C380</f>
        <v>R102</v>
      </c>
      <c r="D380" t="str">
        <f>On_Off!D380</f>
        <v>Road</v>
      </c>
      <c r="E380" t="str">
        <f>On_Off!E380</f>
        <v>Upgrade</v>
      </c>
      <c r="F380" t="str">
        <f>On_Off!G380</f>
        <v>MSI</v>
      </c>
      <c r="G380" t="str">
        <f>On_Off!H380</f>
        <v>FSC</v>
      </c>
      <c r="H380" t="str">
        <f>On_Off!I380</f>
        <v>MSI</v>
      </c>
      <c r="I380" t="str">
        <f>On_Off!J380</f>
        <v>Cane Access Roads and Crossings Upgrades</v>
      </c>
      <c r="J380">
        <f>On_Off!K380</f>
        <v>0</v>
      </c>
      <c r="K380" t="str">
        <f>On_Off!M380</f>
        <v>National</v>
      </c>
      <c r="L380" t="str">
        <f>On_Off!P380</f>
        <v>Planning</v>
      </c>
      <c r="M380" s="97">
        <f t="shared" si="5"/>
        <v>20000000</v>
      </c>
      <c r="N380" s="96">
        <f>IF(O380&lt;&gt;"",((O380/VLOOKUP(P380,Codes!$A$118:$B$122,2,FALSE))/1000000), "")</f>
        <v>20</v>
      </c>
      <c r="O380">
        <f>On_Off!Q380</f>
        <v>20000000</v>
      </c>
      <c r="P380" t="str">
        <f>On_Off!R380</f>
        <v>FJD</v>
      </c>
    </row>
    <row r="381" spans="1:16">
      <c r="A381" t="str">
        <f>On_Off!A413</f>
        <v>M123</v>
      </c>
      <c r="B381" t="str">
        <f>On_Off!B413</f>
        <v>OFF</v>
      </c>
      <c r="C381">
        <f>On_Off!C413</f>
        <v>0</v>
      </c>
      <c r="D381" t="str">
        <f>On_Off!D413</f>
        <v>Marine</v>
      </c>
      <c r="E381" t="str">
        <f>On_Off!E413</f>
        <v>New</v>
      </c>
      <c r="F381" t="str">
        <f>On_Off!G413</f>
        <v>MoT</v>
      </c>
      <c r="G381" t="str">
        <f>On_Off!H413</f>
        <v>MSAF</v>
      </c>
      <c r="H381" t="str">
        <f>On_Off!I413</f>
        <v>Transport</v>
      </c>
      <c r="I381">
        <f>On_Off!J413</f>
        <v>0</v>
      </c>
      <c r="J381" t="str">
        <f>On_Off!K413</f>
        <v>Beqa Island – South West Reef Aid to Navigation</v>
      </c>
      <c r="K381" t="str">
        <f>On_Off!M413</f>
        <v>Eastern</v>
      </c>
      <c r="L381" t="str">
        <f>On_Off!P413</f>
        <v>Planning</v>
      </c>
      <c r="M381" s="97">
        <f t="shared" ref="M381:M419" si="6">N381*1000000</f>
        <v>726864</v>
      </c>
      <c r="N381" s="96">
        <f>IF(O381&lt;&gt;"",((O381/VLOOKUP(P381,Codes!$A$118:$B$122,2,FALSE))/1000000), "")</f>
        <v>0.72686399999999995</v>
      </c>
      <c r="O381">
        <f>On_Off!Q413</f>
        <v>726864</v>
      </c>
      <c r="P381" t="str">
        <f>On_Off!R413</f>
        <v>FJD</v>
      </c>
    </row>
    <row r="382" spans="1:16">
      <c r="A382" t="str">
        <f>On_Off!A414</f>
        <v>M124</v>
      </c>
      <c r="B382" t="str">
        <f>On_Off!B414</f>
        <v>OFF</v>
      </c>
      <c r="C382">
        <f>On_Off!C414</f>
        <v>0</v>
      </c>
      <c r="D382" t="str">
        <f>On_Off!D414</f>
        <v>Marine</v>
      </c>
      <c r="E382" t="str">
        <f>On_Off!E414</f>
        <v>New</v>
      </c>
      <c r="F382" t="str">
        <f>On_Off!G414</f>
        <v>MoT</v>
      </c>
      <c r="G382" t="str">
        <f>On_Off!H414</f>
        <v>MSAF</v>
      </c>
      <c r="H382" t="str">
        <f>On_Off!I414</f>
        <v>Transport</v>
      </c>
      <c r="I382">
        <f>On_Off!J414</f>
        <v>0</v>
      </c>
      <c r="J382" t="str">
        <f>On_Off!K414</f>
        <v>Pinder Reef -  Lighthouse</v>
      </c>
      <c r="K382" t="str">
        <f>On_Off!M414</f>
        <v>Western</v>
      </c>
      <c r="L382" t="str">
        <f>On_Off!P414</f>
        <v>Planning</v>
      </c>
      <c r="M382" s="97">
        <f t="shared" si="6"/>
        <v>207149</v>
      </c>
      <c r="N382" s="96">
        <f>IF(O382&lt;&gt;"",((O382/VLOOKUP(P382,Codes!$A$118:$B$122,2,FALSE))/1000000), "")</f>
        <v>0.207149</v>
      </c>
      <c r="O382">
        <f>On_Off!Q414</f>
        <v>207149</v>
      </c>
      <c r="P382" t="str">
        <f>On_Off!R414</f>
        <v>FJD</v>
      </c>
    </row>
    <row r="383" spans="1:16">
      <c r="A383" t="str">
        <f>On_Off!A415</f>
        <v>M125</v>
      </c>
      <c r="B383" t="str">
        <f>On_Off!B415</f>
        <v>OFF</v>
      </c>
      <c r="C383">
        <f>On_Off!C415</f>
        <v>0</v>
      </c>
      <c r="D383" t="str">
        <f>On_Off!D415</f>
        <v>Marine</v>
      </c>
      <c r="E383" t="str">
        <f>On_Off!E415</f>
        <v>New</v>
      </c>
      <c r="F383" t="str">
        <f>On_Off!G415</f>
        <v>MoT</v>
      </c>
      <c r="G383" t="str">
        <f>On_Off!H415</f>
        <v>MSAF</v>
      </c>
      <c r="H383" t="str">
        <f>On_Off!I415</f>
        <v>Transport</v>
      </c>
      <c r="I383">
        <f>On_Off!J415</f>
        <v>0</v>
      </c>
      <c r="J383" t="str">
        <f>On_Off!K415</f>
        <v>Suva harbour- Lighthouse</v>
      </c>
      <c r="K383" t="str">
        <f>On_Off!M415</f>
        <v>Central</v>
      </c>
      <c r="L383" t="str">
        <f>On_Off!P415</f>
        <v>Planning</v>
      </c>
      <c r="M383" s="97">
        <f t="shared" si="6"/>
        <v>207149</v>
      </c>
      <c r="N383" s="96">
        <f>IF(O383&lt;&gt;"",((O383/VLOOKUP(P383,Codes!$A$118:$B$122,2,FALSE))/1000000), "")</f>
        <v>0.207149</v>
      </c>
      <c r="O383">
        <f>On_Off!Q415</f>
        <v>207149</v>
      </c>
      <c r="P383" t="str">
        <f>On_Off!R415</f>
        <v>FJD</v>
      </c>
    </row>
    <row r="384" spans="1:16">
      <c r="A384" t="str">
        <f>On_Off!A416</f>
        <v>M126</v>
      </c>
      <c r="B384" t="str">
        <f>On_Off!B416</f>
        <v>OFF</v>
      </c>
      <c r="C384">
        <f>On_Off!C416</f>
        <v>0</v>
      </c>
      <c r="D384" t="str">
        <f>On_Off!D416</f>
        <v>Marine</v>
      </c>
      <c r="E384" t="str">
        <f>On_Off!E416</f>
        <v>Upgrade</v>
      </c>
      <c r="F384" t="str">
        <f>On_Off!G416</f>
        <v>MoT</v>
      </c>
      <c r="G384" t="str">
        <f>On_Off!H416</f>
        <v>MSAF</v>
      </c>
      <c r="H384" t="str">
        <f>On_Off!I416</f>
        <v>Transport</v>
      </c>
      <c r="I384">
        <f>On_Off!J416</f>
        <v>0</v>
      </c>
      <c r="J384" t="str">
        <f>On_Off!K416</f>
        <v>Vatoa Island Aid to Navigation</v>
      </c>
      <c r="K384" t="str">
        <f>On_Off!M416</f>
        <v>Eastern</v>
      </c>
      <c r="L384" t="str">
        <f>On_Off!P416</f>
        <v>Planning</v>
      </c>
      <c r="M384" s="97">
        <f t="shared" si="6"/>
        <v>800000</v>
      </c>
      <c r="N384" s="96">
        <f>IF(O384&lt;&gt;"",((O384/VLOOKUP(P384,Codes!$A$118:$B$122,2,FALSE))/1000000), "")</f>
        <v>0.8</v>
      </c>
      <c r="O384">
        <f>On_Off!Q416</f>
        <v>800000</v>
      </c>
      <c r="P384" t="str">
        <f>On_Off!R416</f>
        <v>FJD</v>
      </c>
    </row>
    <row r="385" spans="1:16">
      <c r="A385" t="str">
        <f>On_Off!A417</f>
        <v>M127</v>
      </c>
      <c r="B385" t="str">
        <f>On_Off!B417</f>
        <v>OFF</v>
      </c>
      <c r="C385">
        <f>On_Off!C417</f>
        <v>0</v>
      </c>
      <c r="D385" t="str">
        <f>On_Off!D417</f>
        <v>Marine</v>
      </c>
      <c r="E385" t="str">
        <f>On_Off!E417</f>
        <v>Upgrade</v>
      </c>
      <c r="F385" t="str">
        <f>On_Off!G417</f>
        <v>MoT</v>
      </c>
      <c r="G385" t="str">
        <f>On_Off!H417</f>
        <v>MSAF</v>
      </c>
      <c r="H385" t="str">
        <f>On_Off!I417</f>
        <v>Transport</v>
      </c>
      <c r="I385">
        <f>On_Off!J417</f>
        <v>0</v>
      </c>
      <c r="J385" t="str">
        <f>On_Off!K417</f>
        <v>Beqa Island – Nawamati Point Aid to Navigation</v>
      </c>
      <c r="K385" t="str">
        <f>On_Off!M417</f>
        <v>Eastern</v>
      </c>
      <c r="L385" t="str">
        <f>On_Off!P417</f>
        <v>Planning</v>
      </c>
      <c r="M385" s="97">
        <f t="shared" si="6"/>
        <v>486393</v>
      </c>
      <c r="N385" s="96">
        <f>IF(O385&lt;&gt;"",((O385/VLOOKUP(P385,Codes!$A$118:$B$122,2,FALSE))/1000000), "")</f>
        <v>0.48639300000000002</v>
      </c>
      <c r="O385">
        <f>On_Off!Q417</f>
        <v>486393</v>
      </c>
      <c r="P385" t="str">
        <f>On_Off!R417</f>
        <v>FJD</v>
      </c>
    </row>
    <row r="386" spans="1:16">
      <c r="A386" t="str">
        <f>On_Off!A418</f>
        <v>M128</v>
      </c>
      <c r="B386" t="str">
        <f>On_Off!B418</f>
        <v>OFF</v>
      </c>
      <c r="C386">
        <f>On_Off!C418</f>
        <v>0</v>
      </c>
      <c r="D386" t="str">
        <f>On_Off!D418</f>
        <v>Marine</v>
      </c>
      <c r="E386" t="str">
        <f>On_Off!E418</f>
        <v>Upgrade</v>
      </c>
      <c r="F386" t="str">
        <f>On_Off!G418</f>
        <v>MoT</v>
      </c>
      <c r="G386" t="str">
        <f>On_Off!H418</f>
        <v>MSAF</v>
      </c>
      <c r="H386" t="str">
        <f>On_Off!I418</f>
        <v>Transport</v>
      </c>
      <c r="I386">
        <f>On_Off!J418</f>
        <v>0</v>
      </c>
      <c r="J386" t="str">
        <f>On_Off!K418</f>
        <v>Makogai Island Aid to Navigation</v>
      </c>
      <c r="K386" t="str">
        <f>On_Off!M418</f>
        <v>Eastern</v>
      </c>
      <c r="L386" t="str">
        <f>On_Off!P418</f>
        <v>Planning</v>
      </c>
      <c r="M386" s="97">
        <f t="shared" si="6"/>
        <v>646439</v>
      </c>
      <c r="N386" s="96">
        <f>IF(O386&lt;&gt;"",((O386/VLOOKUP(P386,Codes!$A$118:$B$122,2,FALSE))/1000000), "")</f>
        <v>0.64643899999999999</v>
      </c>
      <c r="O386">
        <f>On_Off!Q418</f>
        <v>646439</v>
      </c>
      <c r="P386" t="str">
        <f>On_Off!R418</f>
        <v>FJD</v>
      </c>
    </row>
    <row r="387" spans="1:16">
      <c r="A387" t="str">
        <f>On_Off!A419</f>
        <v>M129</v>
      </c>
      <c r="B387" t="str">
        <f>On_Off!B419</f>
        <v>OFF</v>
      </c>
      <c r="C387">
        <f>On_Off!C419</f>
        <v>0</v>
      </c>
      <c r="D387" t="str">
        <f>On_Off!D419</f>
        <v>Marine</v>
      </c>
      <c r="E387" t="str">
        <f>On_Off!E419</f>
        <v>Upgrade</v>
      </c>
      <c r="F387" t="str">
        <f>On_Off!G419</f>
        <v>MoT</v>
      </c>
      <c r="G387" t="str">
        <f>On_Off!H419</f>
        <v>MSAF</v>
      </c>
      <c r="H387" t="str">
        <f>On_Off!I419</f>
        <v>Transport</v>
      </c>
      <c r="I387">
        <f>On_Off!J419</f>
        <v>0</v>
      </c>
      <c r="J387" t="str">
        <f>On_Off!K419</f>
        <v>Yadua Island Aid to Navigation</v>
      </c>
      <c r="K387" t="str">
        <f>On_Off!M419</f>
        <v>Eastern</v>
      </c>
      <c r="L387" t="str">
        <f>On_Off!P419</f>
        <v>Planning</v>
      </c>
      <c r="M387" s="97">
        <f t="shared" si="6"/>
        <v>619145</v>
      </c>
      <c r="N387" s="96">
        <f>IF(O387&lt;&gt;"",((O387/VLOOKUP(P387,Codes!$A$118:$B$122,2,FALSE))/1000000), "")</f>
        <v>0.61914499999999995</v>
      </c>
      <c r="O387">
        <f>On_Off!Q419</f>
        <v>619145</v>
      </c>
      <c r="P387" t="str">
        <f>On_Off!R419</f>
        <v>FJD</v>
      </c>
    </row>
    <row r="388" spans="1:16">
      <c r="A388" t="str">
        <f>On_Off!A420</f>
        <v>M130</v>
      </c>
      <c r="B388" t="str">
        <f>On_Off!B420</f>
        <v>OFF</v>
      </c>
      <c r="C388">
        <f>On_Off!C420</f>
        <v>0</v>
      </c>
      <c r="D388" t="str">
        <f>On_Off!D420</f>
        <v>Marine</v>
      </c>
      <c r="E388" t="str">
        <f>On_Off!E420</f>
        <v>Upgrade</v>
      </c>
      <c r="F388" t="str">
        <f>On_Off!G420</f>
        <v>MoT</v>
      </c>
      <c r="G388" t="str">
        <f>On_Off!H420</f>
        <v>MSAF</v>
      </c>
      <c r="H388" t="str">
        <f>On_Off!I420</f>
        <v>Transport</v>
      </c>
      <c r="I388">
        <f>On_Off!J420</f>
        <v>0</v>
      </c>
      <c r="J388" t="str">
        <f>On_Off!K420</f>
        <v>Makuluva Islet Aid to Navigation</v>
      </c>
      <c r="K388" t="str">
        <f>On_Off!M420</f>
        <v>Eastern</v>
      </c>
      <c r="L388" t="str">
        <f>On_Off!P420</f>
        <v>Planning</v>
      </c>
      <c r="M388" s="97">
        <f t="shared" si="6"/>
        <v>645815</v>
      </c>
      <c r="N388" s="96">
        <f>IF(O388&lt;&gt;"",((O388/VLOOKUP(P388,Codes!$A$118:$B$122,2,FALSE))/1000000), "")</f>
        <v>0.64581500000000003</v>
      </c>
      <c r="O388">
        <f>On_Off!Q420</f>
        <v>645815</v>
      </c>
      <c r="P388" t="str">
        <f>On_Off!R420</f>
        <v>FJD</v>
      </c>
    </row>
    <row r="389" spans="1:16">
      <c r="A389" t="str">
        <f>On_Off!A421</f>
        <v>M131</v>
      </c>
      <c r="B389" t="str">
        <f>On_Off!B421</f>
        <v>OFF</v>
      </c>
      <c r="C389">
        <f>On_Off!C421</f>
        <v>0</v>
      </c>
      <c r="D389" t="str">
        <f>On_Off!D421</f>
        <v>Marine</v>
      </c>
      <c r="E389" t="str">
        <f>On_Off!E421</f>
        <v>Upgrade</v>
      </c>
      <c r="F389" t="str">
        <f>On_Off!G421</f>
        <v>MoT</v>
      </c>
      <c r="G389" t="str">
        <f>On_Off!H421</f>
        <v>MSAF</v>
      </c>
      <c r="H389" t="str">
        <f>On_Off!I421</f>
        <v>Transport</v>
      </c>
      <c r="I389">
        <f>On_Off!J421</f>
        <v>0</v>
      </c>
      <c r="J389" t="str">
        <f>On_Off!K421</f>
        <v>Kia Island Aid to Navigation</v>
      </c>
      <c r="K389" t="str">
        <f>On_Off!M421</f>
        <v>Eastern</v>
      </c>
      <c r="L389" t="str">
        <f>On_Off!P421</f>
        <v>Planning</v>
      </c>
      <c r="M389" s="97">
        <f t="shared" si="6"/>
        <v>800000</v>
      </c>
      <c r="N389" s="96">
        <f>IF(O389&lt;&gt;"",((O389/VLOOKUP(P389,Codes!$A$118:$B$122,2,FALSE))/1000000), "")</f>
        <v>0.8</v>
      </c>
      <c r="O389">
        <f>On_Off!Q421</f>
        <v>800000</v>
      </c>
      <c r="P389" t="str">
        <f>On_Off!R421</f>
        <v>FJD</v>
      </c>
    </row>
    <row r="390" spans="1:16">
      <c r="A390" t="str">
        <f>On_Off!A422</f>
        <v>M132</v>
      </c>
      <c r="B390" t="str">
        <f>On_Off!B422</f>
        <v>OFF</v>
      </c>
      <c r="C390">
        <f>On_Off!C422</f>
        <v>0</v>
      </c>
      <c r="D390" t="str">
        <f>On_Off!D422</f>
        <v>Marine</v>
      </c>
      <c r="E390" t="str">
        <f>On_Off!E422</f>
        <v>Upgrade</v>
      </c>
      <c r="F390" t="str">
        <f>On_Off!G422</f>
        <v>MoT</v>
      </c>
      <c r="G390" t="str">
        <f>On_Off!H422</f>
        <v>MSAF</v>
      </c>
      <c r="H390" t="str">
        <f>On_Off!I422</f>
        <v>Transport</v>
      </c>
      <c r="I390">
        <f>On_Off!J422</f>
        <v>0</v>
      </c>
      <c r="J390" t="str">
        <f>On_Off!K422</f>
        <v>Solo Aid to Navigation</v>
      </c>
      <c r="K390" t="str">
        <f>On_Off!M422</f>
        <v>Eastern</v>
      </c>
      <c r="L390" t="str">
        <f>On_Off!P422</f>
        <v>Planning</v>
      </c>
      <c r="M390" s="97">
        <f t="shared" si="6"/>
        <v>800000</v>
      </c>
      <c r="N390" s="96">
        <f>IF(O390&lt;&gt;"",((O390/VLOOKUP(P390,Codes!$A$118:$B$122,2,FALSE))/1000000), "")</f>
        <v>0.8</v>
      </c>
      <c r="O390">
        <f>On_Off!Q422</f>
        <v>800000</v>
      </c>
      <c r="P390" t="str">
        <f>On_Off!R422</f>
        <v>FJD</v>
      </c>
    </row>
    <row r="391" spans="1:16">
      <c r="A391" t="str">
        <f>On_Off!A423</f>
        <v>M133</v>
      </c>
      <c r="B391" t="str">
        <f>On_Off!B423</f>
        <v>OFF</v>
      </c>
      <c r="C391">
        <f>On_Off!C423</f>
        <v>0</v>
      </c>
      <c r="D391" t="str">
        <f>On_Off!D423</f>
        <v>Marine</v>
      </c>
      <c r="E391" t="str">
        <f>On_Off!E423</f>
        <v>Upgrade</v>
      </c>
      <c r="F391" t="str">
        <f>On_Off!G423</f>
        <v>MoT</v>
      </c>
      <c r="G391" t="str">
        <f>On_Off!H423</f>
        <v>MSAF</v>
      </c>
      <c r="H391" t="str">
        <f>On_Off!I423</f>
        <v>Transport</v>
      </c>
      <c r="I391">
        <f>On_Off!J423</f>
        <v>0</v>
      </c>
      <c r="J391" t="str">
        <f>On_Off!K423</f>
        <v>Nasilai Aid to Navigation</v>
      </c>
      <c r="K391" t="str">
        <f>On_Off!M423</f>
        <v>Eastern</v>
      </c>
      <c r="L391" t="str">
        <f>On_Off!P423</f>
        <v>Planning</v>
      </c>
      <c r="M391" s="97">
        <f t="shared" si="6"/>
        <v>800000</v>
      </c>
      <c r="N391" s="96">
        <f>IF(O391&lt;&gt;"",((O391/VLOOKUP(P391,Codes!$A$118:$B$122,2,FALSE))/1000000), "")</f>
        <v>0.8</v>
      </c>
      <c r="O391">
        <f>On_Off!Q423</f>
        <v>800000</v>
      </c>
      <c r="P391" t="str">
        <f>On_Off!R423</f>
        <v>FJD</v>
      </c>
    </row>
    <row r="392" spans="1:16">
      <c r="A392" t="str">
        <f>On_Off!A424</f>
        <v>M134</v>
      </c>
      <c r="B392" t="str">
        <f>On_Off!B424</f>
        <v>OFF</v>
      </c>
      <c r="C392">
        <f>On_Off!C424</f>
        <v>0</v>
      </c>
      <c r="D392" t="str">
        <f>On_Off!D424</f>
        <v>Marine</v>
      </c>
      <c r="E392" t="str">
        <f>On_Off!E424</f>
        <v>Upgrade</v>
      </c>
      <c r="F392" t="str">
        <f>On_Off!G424</f>
        <v>MoT</v>
      </c>
      <c r="G392" t="str">
        <f>On_Off!H424</f>
        <v>MSAF</v>
      </c>
      <c r="H392" t="str">
        <f>On_Off!I424</f>
        <v>Transport</v>
      </c>
      <c r="I392">
        <f>On_Off!J424</f>
        <v>0</v>
      </c>
      <c r="J392" t="str">
        <f>On_Off!K424</f>
        <v>Vatulele Aid to Navigation</v>
      </c>
      <c r="K392" t="str">
        <f>On_Off!M424</f>
        <v>Eastern</v>
      </c>
      <c r="L392" t="str">
        <f>On_Off!P424</f>
        <v>Planning</v>
      </c>
      <c r="M392" s="97">
        <f t="shared" si="6"/>
        <v>800000</v>
      </c>
      <c r="N392" s="96">
        <f>IF(O392&lt;&gt;"",((O392/VLOOKUP(P392,Codes!$A$118:$B$122,2,FALSE))/1000000), "")</f>
        <v>0.8</v>
      </c>
      <c r="O392">
        <f>On_Off!Q424</f>
        <v>800000</v>
      </c>
      <c r="P392" t="str">
        <f>On_Off!R424</f>
        <v>FJD</v>
      </c>
    </row>
    <row r="393" spans="1:16">
      <c r="A393" t="str">
        <f>On_Off!A425</f>
        <v>M135</v>
      </c>
      <c r="B393" t="str">
        <f>On_Off!B425</f>
        <v>OFF</v>
      </c>
      <c r="C393">
        <f>On_Off!C425</f>
        <v>0</v>
      </c>
      <c r="D393" t="str">
        <f>On_Off!D425</f>
        <v>Marine</v>
      </c>
      <c r="E393" t="str">
        <f>On_Off!E425</f>
        <v>Upgrade</v>
      </c>
      <c r="F393" t="str">
        <f>On_Off!G425</f>
        <v>MoT</v>
      </c>
      <c r="G393" t="str">
        <f>On_Off!H425</f>
        <v>MSAF</v>
      </c>
      <c r="H393" t="str">
        <f>On_Off!I425</f>
        <v>Transport</v>
      </c>
      <c r="I393">
        <f>On_Off!J425</f>
        <v>0</v>
      </c>
      <c r="J393" t="str">
        <f>On_Off!K425</f>
        <v>Vanuatabu Aid to Navigation</v>
      </c>
      <c r="K393" t="str">
        <f>On_Off!M425</f>
        <v>Eastern</v>
      </c>
      <c r="L393" t="str">
        <f>On_Off!P425</f>
        <v>Planning</v>
      </c>
      <c r="M393" s="97">
        <f t="shared" si="6"/>
        <v>800000</v>
      </c>
      <c r="N393" s="96">
        <f>IF(O393&lt;&gt;"",((O393/VLOOKUP(P393,Codes!$A$118:$B$122,2,FALSE))/1000000), "")</f>
        <v>0.8</v>
      </c>
      <c r="O393">
        <f>On_Off!Q425</f>
        <v>800000</v>
      </c>
      <c r="P393" t="str">
        <f>On_Off!R425</f>
        <v>FJD</v>
      </c>
    </row>
    <row r="394" spans="1:16">
      <c r="A394" t="str">
        <f>On_Off!A426</f>
        <v>M136</v>
      </c>
      <c r="B394" t="str">
        <f>On_Off!B426</f>
        <v>OFF</v>
      </c>
      <c r="C394">
        <f>On_Off!C426</f>
        <v>0</v>
      </c>
      <c r="D394" t="str">
        <f>On_Off!D426</f>
        <v>Marine</v>
      </c>
      <c r="E394" t="str">
        <f>On_Off!E426</f>
        <v>Upgrade</v>
      </c>
      <c r="F394" t="str">
        <f>On_Off!G426</f>
        <v>MoT</v>
      </c>
      <c r="G394" t="str">
        <f>On_Off!H426</f>
        <v>MSAF</v>
      </c>
      <c r="H394" t="str">
        <f>On_Off!I426</f>
        <v>Transport</v>
      </c>
      <c r="I394">
        <f>On_Off!J426</f>
        <v>0</v>
      </c>
      <c r="J394" t="str">
        <f>On_Off!K426</f>
        <v>Cape Washington Aid to Navigation</v>
      </c>
      <c r="K394" t="str">
        <f>On_Off!M426</f>
        <v>Eastern</v>
      </c>
      <c r="L394" t="str">
        <f>On_Off!P426</f>
        <v>Planning</v>
      </c>
      <c r="M394" s="97">
        <f t="shared" si="6"/>
        <v>800000</v>
      </c>
      <c r="N394" s="96">
        <f>IF(O394&lt;&gt;"",((O394/VLOOKUP(P394,Codes!$A$118:$B$122,2,FALSE))/1000000), "")</f>
        <v>0.8</v>
      </c>
      <c r="O394">
        <f>On_Off!Q426</f>
        <v>800000</v>
      </c>
      <c r="P394" t="str">
        <f>On_Off!R426</f>
        <v>FJD</v>
      </c>
    </row>
    <row r="395" spans="1:16">
      <c r="A395" t="str">
        <f>On_Off!A427</f>
        <v>B103</v>
      </c>
      <c r="B395" t="str">
        <f>On_Off!B427</f>
        <v>OFF</v>
      </c>
      <c r="C395">
        <f>On_Off!C427</f>
        <v>0</v>
      </c>
      <c r="D395" t="str">
        <f>On_Off!D427</f>
        <v>Buildings</v>
      </c>
      <c r="E395" t="str">
        <f>On_Off!E427</f>
        <v>New</v>
      </c>
      <c r="F395" t="str">
        <f>On_Off!G427</f>
        <v>MoT</v>
      </c>
      <c r="G395" t="str">
        <f>On_Off!H427</f>
        <v>MSAF</v>
      </c>
      <c r="H395" t="str">
        <f>On_Off!I427</f>
        <v>Transport</v>
      </c>
      <c r="I395">
        <f>On_Off!J427</f>
        <v>0</v>
      </c>
      <c r="J395" t="str">
        <f>On_Off!K427</f>
        <v>Construction of MSAF Head Office</v>
      </c>
      <c r="K395" t="str">
        <f>On_Off!M427</f>
        <v>Central</v>
      </c>
      <c r="L395" t="str">
        <f>On_Off!P427</f>
        <v>Planning</v>
      </c>
      <c r="M395" s="97">
        <f t="shared" si="6"/>
        <v>4000000</v>
      </c>
      <c r="N395" s="96">
        <f>IF(O395&lt;&gt;"",((O395/VLOOKUP(P395,Codes!$A$118:$B$122,2,FALSE))/1000000), "")</f>
        <v>4</v>
      </c>
      <c r="O395">
        <f>On_Off!Q427</f>
        <v>4000000</v>
      </c>
      <c r="P395" t="str">
        <f>On_Off!R427</f>
        <v>FJD</v>
      </c>
    </row>
    <row r="396" spans="1:16">
      <c r="A396" t="str">
        <f>On_Off!A428</f>
        <v>A101</v>
      </c>
      <c r="B396" t="str">
        <f>On_Off!B428</f>
        <v>OFF</v>
      </c>
      <c r="C396">
        <f>On_Off!C428</f>
        <v>0</v>
      </c>
      <c r="D396" t="str">
        <f>On_Off!D428</f>
        <v>Air</v>
      </c>
      <c r="E396" t="str">
        <f>On_Off!E428</f>
        <v>New</v>
      </c>
      <c r="F396" t="str">
        <f>On_Off!G428</f>
        <v>MTCA</v>
      </c>
      <c r="G396" t="str">
        <f>On_Off!H428</f>
        <v>AF</v>
      </c>
      <c r="H396" t="str">
        <f>On_Off!I428</f>
        <v>Fiji Airports</v>
      </c>
      <c r="I396" t="str">
        <f>On_Off!J428</f>
        <v>Critical Infrastructure for International Connectivity</v>
      </c>
      <c r="J396" t="str">
        <f>On_Off!K428</f>
        <v>Off Gate - Aprons</v>
      </c>
      <c r="K396" t="str">
        <f>On_Off!M428</f>
        <v>National</v>
      </c>
      <c r="L396" t="str">
        <f>On_Off!P428</f>
        <v>Ongoing</v>
      </c>
      <c r="M396" s="97">
        <f t="shared" si="6"/>
        <v>22349086.800000001</v>
      </c>
      <c r="N396" s="96">
        <f>IF(O396&lt;&gt;"",((O396/VLOOKUP(P396,Codes!$A$118:$B$122,2,FALSE))/1000000), "")</f>
        <v>22.349086800000002</v>
      </c>
      <c r="O396">
        <f>On_Off!Q428</f>
        <v>22349086.800000001</v>
      </c>
      <c r="P396" t="str">
        <f>On_Off!R428</f>
        <v>FJD</v>
      </c>
    </row>
    <row r="397" spans="1:16">
      <c r="A397" t="str">
        <f>On_Off!A429</f>
        <v>A102</v>
      </c>
      <c r="B397" t="str">
        <f>On_Off!B429</f>
        <v>OFF</v>
      </c>
      <c r="C397">
        <f>On_Off!C429</f>
        <v>0</v>
      </c>
      <c r="D397" t="str">
        <f>On_Off!D429</f>
        <v>Air</v>
      </c>
      <c r="E397" t="str">
        <f>On_Off!E429</f>
        <v>Renew</v>
      </c>
      <c r="F397" t="str">
        <f>On_Off!G429</f>
        <v>MTCA</v>
      </c>
      <c r="G397" t="str">
        <f>On_Off!H429</f>
        <v>AF</v>
      </c>
      <c r="H397" t="str">
        <f>On_Off!I429</f>
        <v>Fiji Airports</v>
      </c>
      <c r="I397" t="str">
        <f>On_Off!J429</f>
        <v>Critical Infrastructure for International Connectivity</v>
      </c>
      <c r="J397" t="str">
        <f>On_Off!K429</f>
        <v xml:space="preserve">Mill &amp; Fill Runway Pavement upgrade </v>
      </c>
      <c r="K397" t="str">
        <f>On_Off!M429</f>
        <v>National</v>
      </c>
      <c r="L397" t="str">
        <f>On_Off!P429</f>
        <v>Ongoing</v>
      </c>
      <c r="M397" s="97">
        <f t="shared" si="6"/>
        <v>74179999.995621264</v>
      </c>
      <c r="N397" s="96">
        <f>IF(O397&lt;&gt;"",((O397/VLOOKUP(P397,Codes!$A$118:$B$122,2,FALSE))/1000000), "")</f>
        <v>74.179999995621259</v>
      </c>
      <c r="O397">
        <f>On_Off!Q429</f>
        <v>74179999.995621264</v>
      </c>
      <c r="P397" t="str">
        <f>On_Off!R429</f>
        <v>FJD</v>
      </c>
    </row>
    <row r="398" spans="1:16">
      <c r="A398" t="str">
        <f>On_Off!A430</f>
        <v>A103</v>
      </c>
      <c r="B398" t="str">
        <f>On_Off!B430</f>
        <v>OFF</v>
      </c>
      <c r="C398" t="str">
        <f>On_Off!C430</f>
        <v>A103</v>
      </c>
      <c r="D398" t="str">
        <f>On_Off!D430</f>
        <v>Air</v>
      </c>
      <c r="E398" t="str">
        <f>On_Off!E430</f>
        <v>Renew</v>
      </c>
      <c r="F398" t="str">
        <f>On_Off!G430</f>
        <v>MTCA</v>
      </c>
      <c r="G398" t="str">
        <f>On_Off!H430</f>
        <v>AF</v>
      </c>
      <c r="H398" t="str">
        <f>On_Off!I430</f>
        <v>Fiji Airports</v>
      </c>
      <c r="I398" t="str">
        <f>On_Off!J430</f>
        <v>Critical Infrastructure for International Connectivity</v>
      </c>
      <c r="J398" t="str">
        <f>On_Off!K430</f>
        <v>Aerobridge gate 3 replacement</v>
      </c>
      <c r="K398" t="str">
        <f>On_Off!M430</f>
        <v>National</v>
      </c>
      <c r="L398" t="str">
        <f>On_Off!P430</f>
        <v>Appraising</v>
      </c>
      <c r="M398" s="97">
        <f t="shared" si="6"/>
        <v>1500000</v>
      </c>
      <c r="N398" s="96">
        <f>IF(O398&lt;&gt;"",((O398/VLOOKUP(P398,Codes!$A$118:$B$122,2,FALSE))/1000000), "")</f>
        <v>1.5</v>
      </c>
      <c r="O398">
        <f>On_Off!Q430</f>
        <v>1500000</v>
      </c>
      <c r="P398" t="str">
        <f>On_Off!R430</f>
        <v>FJD</v>
      </c>
    </row>
    <row r="399" spans="1:16">
      <c r="A399" t="str">
        <f>On_Off!A431</f>
        <v>A104</v>
      </c>
      <c r="B399" t="str">
        <f>On_Off!B431</f>
        <v>OFF</v>
      </c>
      <c r="C399">
        <f>On_Off!C431</f>
        <v>0</v>
      </c>
      <c r="D399" t="str">
        <f>On_Off!D431</f>
        <v>Air</v>
      </c>
      <c r="E399" t="str">
        <f>On_Off!E431</f>
        <v>Renew</v>
      </c>
      <c r="F399" t="str">
        <f>On_Off!G431</f>
        <v>MTCA</v>
      </c>
      <c r="G399" t="str">
        <f>On_Off!H431</f>
        <v>AF</v>
      </c>
      <c r="H399" t="str">
        <f>On_Off!I431</f>
        <v>Fiji Airports</v>
      </c>
      <c r="I399" t="str">
        <f>On_Off!J431</f>
        <v>Critical Infrastructure for International Connectivity</v>
      </c>
      <c r="J399" t="str">
        <f>On_Off!K431</f>
        <v>Airside Perimeter Road upgrade</v>
      </c>
      <c r="K399" t="str">
        <f>On_Off!M431</f>
        <v>National</v>
      </c>
      <c r="L399" t="str">
        <f>On_Off!P431</f>
        <v>Ongoing</v>
      </c>
      <c r="M399" s="97">
        <f t="shared" si="6"/>
        <v>5000000</v>
      </c>
      <c r="N399" s="96">
        <f>IF(O399&lt;&gt;"",((O399/VLOOKUP(P399,Codes!$A$118:$B$122,2,FALSE))/1000000), "")</f>
        <v>5</v>
      </c>
      <c r="O399">
        <f>On_Off!Q431</f>
        <v>5000000</v>
      </c>
      <c r="P399" t="str">
        <f>On_Off!R431</f>
        <v>FJD</v>
      </c>
    </row>
    <row r="400" spans="1:16">
      <c r="A400" t="str">
        <f>On_Off!A432</f>
        <v>A105</v>
      </c>
      <c r="B400" t="str">
        <f>On_Off!B432</f>
        <v>OFF</v>
      </c>
      <c r="C400" t="str">
        <f>On_Off!C432</f>
        <v>A103</v>
      </c>
      <c r="D400" t="str">
        <f>On_Off!D432</f>
        <v>Air</v>
      </c>
      <c r="E400" t="str">
        <f>On_Off!E432</f>
        <v>Renew</v>
      </c>
      <c r="F400" t="str">
        <f>On_Off!G432</f>
        <v>MTCA</v>
      </c>
      <c r="G400" t="str">
        <f>On_Off!H432</f>
        <v>AF</v>
      </c>
      <c r="H400" t="str">
        <f>On_Off!I432</f>
        <v>Fiji Airports</v>
      </c>
      <c r="I400" t="str">
        <f>On_Off!J432</f>
        <v>Aviation Safety and Security</v>
      </c>
      <c r="J400" t="str">
        <f>On_Off!K432</f>
        <v>Improved air filtration - essa filters and replacement</v>
      </c>
      <c r="K400" t="str">
        <f>On_Off!M432</f>
        <v>National</v>
      </c>
      <c r="L400" t="str">
        <f>On_Off!P432</f>
        <v>Budgeting</v>
      </c>
      <c r="M400" s="97">
        <f t="shared" si="6"/>
        <v>1200000</v>
      </c>
      <c r="N400" s="96">
        <f>IF(O400&lt;&gt;"",((O400/VLOOKUP(P400,Codes!$A$118:$B$122,2,FALSE))/1000000), "")</f>
        <v>1.2</v>
      </c>
      <c r="O400">
        <f>On_Off!Q432</f>
        <v>1200000</v>
      </c>
      <c r="P400" t="str">
        <f>On_Off!R432</f>
        <v>FJD</v>
      </c>
    </row>
    <row r="401" spans="1:16">
      <c r="A401" t="str">
        <f>On_Off!A433</f>
        <v>A106</v>
      </c>
      <c r="B401" t="str">
        <f>On_Off!B433</f>
        <v>OFF</v>
      </c>
      <c r="C401">
        <f>On_Off!C433</f>
        <v>0</v>
      </c>
      <c r="D401" t="str">
        <f>On_Off!D433</f>
        <v>Air</v>
      </c>
      <c r="E401" t="str">
        <f>On_Off!E433</f>
        <v>Renew</v>
      </c>
      <c r="F401" t="str">
        <f>On_Off!G433</f>
        <v>MTCA</v>
      </c>
      <c r="G401" t="str">
        <f>On_Off!H433</f>
        <v>AF</v>
      </c>
      <c r="H401" t="str">
        <f>On_Off!I433</f>
        <v>Fiji Airports</v>
      </c>
      <c r="I401" t="str">
        <f>On_Off!J433</f>
        <v>Critical Infrastructure for International Connectivity</v>
      </c>
      <c r="J401" t="str">
        <f>On_Off!K433</f>
        <v>Apron surface upgrade</v>
      </c>
      <c r="K401" t="str">
        <f>On_Off!M433</f>
        <v>National</v>
      </c>
      <c r="L401" t="str">
        <f>On_Off!P433</f>
        <v>Ongoing</v>
      </c>
      <c r="M401" s="97">
        <f t="shared" si="6"/>
        <v>1200000</v>
      </c>
      <c r="N401" s="96">
        <f>IF(O401&lt;&gt;"",((O401/VLOOKUP(P401,Codes!$A$118:$B$122,2,FALSE))/1000000), "")</f>
        <v>1.2</v>
      </c>
      <c r="O401">
        <f>On_Off!Q433</f>
        <v>1200000</v>
      </c>
      <c r="P401" t="str">
        <f>On_Off!R433</f>
        <v>FJD</v>
      </c>
    </row>
    <row r="402" spans="1:16">
      <c r="A402" t="str">
        <f>On_Off!A434</f>
        <v>A107</v>
      </c>
      <c r="B402" t="str">
        <f>On_Off!B434</f>
        <v>OFF</v>
      </c>
      <c r="C402">
        <f>On_Off!C434</f>
        <v>0</v>
      </c>
      <c r="D402" t="str">
        <f>On_Off!D434</f>
        <v>Air</v>
      </c>
      <c r="E402" t="str">
        <f>On_Off!E434</f>
        <v>Renew</v>
      </c>
      <c r="F402" t="str">
        <f>On_Off!G434</f>
        <v>MTCA</v>
      </c>
      <c r="G402" t="str">
        <f>On_Off!H434</f>
        <v>AF</v>
      </c>
      <c r="H402" t="str">
        <f>On_Off!I434</f>
        <v>Fiji Airports</v>
      </c>
      <c r="I402" t="str">
        <f>On_Off!J434</f>
        <v>Critical Infrastructure for International Connectivity</v>
      </c>
      <c r="J402" t="str">
        <f>On_Off!K434</f>
        <v>Airside Drainage Repairs Open Culverts</v>
      </c>
      <c r="K402" t="str">
        <f>On_Off!M434</f>
        <v>National</v>
      </c>
      <c r="L402" t="str">
        <f>On_Off!P434</f>
        <v>Ongoing</v>
      </c>
      <c r="M402" s="97">
        <f t="shared" si="6"/>
        <v>800000</v>
      </c>
      <c r="N402" s="96">
        <f>IF(O402&lt;&gt;"",((O402/VLOOKUP(P402,Codes!$A$118:$B$122,2,FALSE))/1000000), "")</f>
        <v>0.8</v>
      </c>
      <c r="O402">
        <f>On_Off!Q434</f>
        <v>800000</v>
      </c>
      <c r="P402" t="str">
        <f>On_Off!R434</f>
        <v>FJD</v>
      </c>
    </row>
    <row r="403" spans="1:16">
      <c r="A403" t="str">
        <f>On_Off!A435</f>
        <v>A108</v>
      </c>
      <c r="B403" t="str">
        <f>On_Off!B435</f>
        <v>OFF</v>
      </c>
      <c r="C403">
        <f>On_Off!C435</f>
        <v>0</v>
      </c>
      <c r="D403" t="str">
        <f>On_Off!D435</f>
        <v>Air</v>
      </c>
      <c r="E403" t="str">
        <f>On_Off!E435</f>
        <v>Renew</v>
      </c>
      <c r="F403" t="str">
        <f>On_Off!G435</f>
        <v>MTCA</v>
      </c>
      <c r="G403" t="str">
        <f>On_Off!H435</f>
        <v>AF</v>
      </c>
      <c r="H403" t="str">
        <f>On_Off!I435</f>
        <v>Fiji Airports</v>
      </c>
      <c r="I403" t="str">
        <f>On_Off!J435</f>
        <v>Critical Infrastructure for International Connectivity</v>
      </c>
      <c r="J403" t="str">
        <f>On_Off!K435</f>
        <v>Airside Line Marking (materials only)</v>
      </c>
      <c r="K403" t="str">
        <f>On_Off!M435</f>
        <v>National</v>
      </c>
      <c r="L403" t="str">
        <f>On_Off!P435</f>
        <v>Ongoing</v>
      </c>
      <c r="M403" s="97">
        <f t="shared" si="6"/>
        <v>600000</v>
      </c>
      <c r="N403" s="96">
        <f>IF(O403&lt;&gt;"",((O403/VLOOKUP(P403,Codes!$A$118:$B$122,2,FALSE))/1000000), "")</f>
        <v>0.6</v>
      </c>
      <c r="O403">
        <f>On_Off!Q435</f>
        <v>600000</v>
      </c>
      <c r="P403" t="str">
        <f>On_Off!R435</f>
        <v>FJD</v>
      </c>
    </row>
    <row r="404" spans="1:16">
      <c r="A404" t="str">
        <f>On_Off!A436</f>
        <v>A109</v>
      </c>
      <c r="B404" t="str">
        <f>On_Off!B436</f>
        <v>OFF</v>
      </c>
      <c r="C404">
        <f>On_Off!C436</f>
        <v>0</v>
      </c>
      <c r="D404" t="str">
        <f>On_Off!D436</f>
        <v>Air</v>
      </c>
      <c r="E404" t="str">
        <f>On_Off!E436</f>
        <v>Renew</v>
      </c>
      <c r="F404" t="str">
        <f>On_Off!G436</f>
        <v>MTCA</v>
      </c>
      <c r="G404" t="str">
        <f>On_Off!H436</f>
        <v>AF</v>
      </c>
      <c r="H404" t="str">
        <f>On_Off!I436</f>
        <v>Fiji Airports</v>
      </c>
      <c r="I404" t="str">
        <f>On_Off!J436</f>
        <v>Critical Infrastructure for International Connectivity</v>
      </c>
      <c r="J404" t="str">
        <f>On_Off!K436</f>
        <v>Airside signage MAGS</v>
      </c>
      <c r="K404" t="str">
        <f>On_Off!M436</f>
        <v>National</v>
      </c>
      <c r="L404" t="str">
        <f>On_Off!P436</f>
        <v>Ongoing</v>
      </c>
      <c r="M404" s="97">
        <f t="shared" si="6"/>
        <v>410000</v>
      </c>
      <c r="N404" s="96">
        <f>IF(O404&lt;&gt;"",((O404/VLOOKUP(P404,Codes!$A$118:$B$122,2,FALSE))/1000000), "")</f>
        <v>0.41</v>
      </c>
      <c r="O404">
        <f>On_Off!Q436</f>
        <v>410000</v>
      </c>
      <c r="P404" t="str">
        <f>On_Off!R436</f>
        <v>FJD</v>
      </c>
    </row>
    <row r="405" spans="1:16">
      <c r="A405" t="str">
        <f>On_Off!A437</f>
        <v>A110</v>
      </c>
      <c r="B405" t="str">
        <f>On_Off!B437</f>
        <v>OFF</v>
      </c>
      <c r="C405">
        <f>On_Off!C437</f>
        <v>0</v>
      </c>
      <c r="D405" t="str">
        <f>On_Off!D437</f>
        <v>Air</v>
      </c>
      <c r="E405" t="str">
        <f>On_Off!E437</f>
        <v>Renew</v>
      </c>
      <c r="F405" t="str">
        <f>On_Off!G437</f>
        <v>MTCA</v>
      </c>
      <c r="G405" t="str">
        <f>On_Off!H437</f>
        <v>AF</v>
      </c>
      <c r="H405" t="str">
        <f>On_Off!I437</f>
        <v>Fiji Airports</v>
      </c>
      <c r="I405" t="str">
        <f>On_Off!J437</f>
        <v>Critical Infrastructure for International Connectivity</v>
      </c>
      <c r="J405" t="str">
        <f>On_Off!K437</f>
        <v>Crack sealing Runway and Pavements</v>
      </c>
      <c r="K405" t="str">
        <f>On_Off!M437</f>
        <v>National</v>
      </c>
      <c r="L405" t="str">
        <f>On_Off!P437</f>
        <v>Ongoing</v>
      </c>
      <c r="M405" s="97">
        <f t="shared" si="6"/>
        <v>2200000</v>
      </c>
      <c r="N405" s="96">
        <f>IF(O405&lt;&gt;"",((O405/VLOOKUP(P405,Codes!$A$118:$B$122,2,FALSE))/1000000), "")</f>
        <v>2.2000000000000002</v>
      </c>
      <c r="O405">
        <f>On_Off!Q437</f>
        <v>2200000</v>
      </c>
      <c r="P405" t="str">
        <f>On_Off!R437</f>
        <v>FJD</v>
      </c>
    </row>
    <row r="406" spans="1:16">
      <c r="A406" t="str">
        <f>On_Off!A438</f>
        <v>A111</v>
      </c>
      <c r="B406" t="str">
        <f>On_Off!B438</f>
        <v>OFF</v>
      </c>
      <c r="C406">
        <f>On_Off!C438</f>
        <v>0</v>
      </c>
      <c r="D406" t="str">
        <f>On_Off!D438</f>
        <v>Air</v>
      </c>
      <c r="E406" t="str">
        <f>On_Off!E438</f>
        <v>Renew</v>
      </c>
      <c r="F406" t="str">
        <f>On_Off!G438</f>
        <v>MTCA</v>
      </c>
      <c r="G406" t="str">
        <f>On_Off!H438</f>
        <v>AF</v>
      </c>
      <c r="H406" t="str">
        <f>On_Off!I438</f>
        <v>Fiji Airports</v>
      </c>
      <c r="I406" t="str">
        <f>On_Off!J438</f>
        <v>Critical Infrastructure for International Connectivity</v>
      </c>
      <c r="J406" t="str">
        <f>On_Off!K438</f>
        <v xml:space="preserve"> Gatics and grate installation</v>
      </c>
      <c r="K406" t="str">
        <f>On_Off!M438</f>
        <v>National</v>
      </c>
      <c r="L406" t="str">
        <f>On_Off!P438</f>
        <v>Ongoing</v>
      </c>
      <c r="M406" s="97">
        <f t="shared" si="6"/>
        <v>350000</v>
      </c>
      <c r="N406" s="96">
        <f>IF(O406&lt;&gt;"",((O406/VLOOKUP(P406,Codes!$A$118:$B$122,2,FALSE))/1000000), "")</f>
        <v>0.35</v>
      </c>
      <c r="O406">
        <f>On_Off!Q438</f>
        <v>350000</v>
      </c>
      <c r="P406" t="str">
        <f>On_Off!R438</f>
        <v>FJD</v>
      </c>
    </row>
    <row r="407" spans="1:16">
      <c r="A407" t="str">
        <f>On_Off!A439</f>
        <v>A112</v>
      </c>
      <c r="B407" t="str">
        <f>On_Off!B439</f>
        <v>OFF</v>
      </c>
      <c r="C407" t="str">
        <f>On_Off!C439</f>
        <v>A103</v>
      </c>
      <c r="D407" t="str">
        <f>On_Off!D439</f>
        <v>Air</v>
      </c>
      <c r="E407" t="str">
        <f>On_Off!E439</f>
        <v>Renew</v>
      </c>
      <c r="F407" t="str">
        <f>On_Off!G439</f>
        <v>MTCA</v>
      </c>
      <c r="G407" t="str">
        <f>On_Off!H439</f>
        <v>AF</v>
      </c>
      <c r="H407" t="str">
        <f>On_Off!I439</f>
        <v>Fiji Airports</v>
      </c>
      <c r="I407" t="str">
        <f>On_Off!J439</f>
        <v>Critical Infrastructure for International Connectivity</v>
      </c>
      <c r="J407" t="str">
        <f>On_Off!K439</f>
        <v>OLS tree management</v>
      </c>
      <c r="K407" t="str">
        <f>On_Off!M439</f>
        <v>National</v>
      </c>
      <c r="L407" t="str">
        <f>On_Off!P439</f>
        <v>Planning</v>
      </c>
      <c r="M407" s="97">
        <f t="shared" si="6"/>
        <v>350000</v>
      </c>
      <c r="N407" s="96">
        <f>IF(O407&lt;&gt;"",((O407/VLOOKUP(P407,Codes!$A$118:$B$122,2,FALSE))/1000000), "")</f>
        <v>0.35</v>
      </c>
      <c r="O407">
        <f>On_Off!Q439</f>
        <v>350000</v>
      </c>
      <c r="P407" t="str">
        <f>On_Off!R439</f>
        <v>FJD</v>
      </c>
    </row>
    <row r="408" spans="1:16">
      <c r="A408" t="str">
        <f>On_Off!A440</f>
        <v>A113</v>
      </c>
      <c r="B408" t="str">
        <f>On_Off!B440</f>
        <v>OFF</v>
      </c>
      <c r="C408" t="str">
        <f>On_Off!C440</f>
        <v>A103</v>
      </c>
      <c r="D408" t="str">
        <f>On_Off!D440</f>
        <v>Air</v>
      </c>
      <c r="E408" t="str">
        <f>On_Off!E440</f>
        <v>New</v>
      </c>
      <c r="F408" t="str">
        <f>On_Off!G440</f>
        <v>MTCA</v>
      </c>
      <c r="G408" t="str">
        <f>On_Off!H440</f>
        <v>AF</v>
      </c>
      <c r="H408" t="str">
        <f>On_Off!I440</f>
        <v>Fiji Airports</v>
      </c>
      <c r="I408" t="str">
        <f>On_Off!J440</f>
        <v>Critical Infrastructure for International Connectivity</v>
      </c>
      <c r="J408" t="str">
        <f>On_Off!K440</f>
        <v>North West Precinct Land Aquistion</v>
      </c>
      <c r="K408" t="str">
        <f>On_Off!M440</f>
        <v>National</v>
      </c>
      <c r="L408" t="str">
        <f>On_Off!P440</f>
        <v>Planning</v>
      </c>
      <c r="M408" s="97">
        <f t="shared" si="6"/>
        <v>1800000</v>
      </c>
      <c r="N408" s="96">
        <f>IF(O408&lt;&gt;"",((O408/VLOOKUP(P408,Codes!$A$118:$B$122,2,FALSE))/1000000), "")</f>
        <v>1.8</v>
      </c>
      <c r="O408">
        <f>On_Off!Q440</f>
        <v>1800000</v>
      </c>
      <c r="P408" t="str">
        <f>On_Off!R440</f>
        <v>FJD</v>
      </c>
    </row>
    <row r="409" spans="1:16">
      <c r="A409" t="str">
        <f>On_Off!A441</f>
        <v>A114</v>
      </c>
      <c r="B409" t="str">
        <f>On_Off!B441</f>
        <v>OFF</v>
      </c>
      <c r="C409" t="str">
        <f>On_Off!C441</f>
        <v>A103</v>
      </c>
      <c r="D409" t="str">
        <f>On_Off!D441</f>
        <v>Air</v>
      </c>
      <c r="E409" t="str">
        <f>On_Off!E441</f>
        <v>New</v>
      </c>
      <c r="F409" t="str">
        <f>On_Off!G441</f>
        <v>MTCA</v>
      </c>
      <c r="G409" t="str">
        <f>On_Off!H441</f>
        <v>AF</v>
      </c>
      <c r="H409" t="str">
        <f>On_Off!I441</f>
        <v>Fiji Airports</v>
      </c>
      <c r="I409" t="str">
        <f>On_Off!J441</f>
        <v>Critical Infrastructure for International Connectivity</v>
      </c>
      <c r="J409" t="str">
        <f>On_Off!K441</f>
        <v>EFL incomer at PC5 plus switchgear replacements</v>
      </c>
      <c r="K409" t="str">
        <f>On_Off!M441</f>
        <v>National</v>
      </c>
      <c r="L409" t="str">
        <f>On_Off!P441</f>
        <v>Planning</v>
      </c>
      <c r="M409" s="97">
        <f t="shared" si="6"/>
        <v>500000</v>
      </c>
      <c r="N409" s="96">
        <f>IF(O409&lt;&gt;"",((O409/VLOOKUP(P409,Codes!$A$118:$B$122,2,FALSE))/1000000), "")</f>
        <v>0.5</v>
      </c>
      <c r="O409">
        <f>On_Off!Q441</f>
        <v>500000</v>
      </c>
      <c r="P409" t="str">
        <f>On_Off!R441</f>
        <v>FJD</v>
      </c>
    </row>
    <row r="410" spans="1:16">
      <c r="A410" t="str">
        <f>On_Off!A442</f>
        <v>A115</v>
      </c>
      <c r="B410" t="str">
        <f>On_Off!B442</f>
        <v>OFF</v>
      </c>
      <c r="C410" t="str">
        <f>On_Off!C442</f>
        <v>A103</v>
      </c>
      <c r="D410" t="str">
        <f>On_Off!D442</f>
        <v>Air</v>
      </c>
      <c r="E410" t="str">
        <f>On_Off!E442</f>
        <v>New</v>
      </c>
      <c r="F410" t="str">
        <f>On_Off!G442</f>
        <v>MTCA</v>
      </c>
      <c r="G410" t="str">
        <f>On_Off!H442</f>
        <v>AF</v>
      </c>
      <c r="H410" t="str">
        <f>On_Off!I442</f>
        <v>Fiji Airports</v>
      </c>
      <c r="I410" t="str">
        <f>On_Off!J442</f>
        <v>Green Airports</v>
      </c>
      <c r="J410" t="str">
        <f>On_Off!K442</f>
        <v>Nadi Terminal Solar Arrays</v>
      </c>
      <c r="K410" t="str">
        <f>On_Off!M442</f>
        <v>National</v>
      </c>
      <c r="L410" t="str">
        <f>On_Off!P442</f>
        <v>Planning</v>
      </c>
      <c r="M410" s="97">
        <f t="shared" si="6"/>
        <v>3500000</v>
      </c>
      <c r="N410" s="96">
        <f>IF(O410&lt;&gt;"",((O410/VLOOKUP(P410,Codes!$A$118:$B$122,2,FALSE))/1000000), "")</f>
        <v>3.5</v>
      </c>
      <c r="O410">
        <f>On_Off!Q442</f>
        <v>3500000</v>
      </c>
      <c r="P410" t="str">
        <f>On_Off!R442</f>
        <v>FJD</v>
      </c>
    </row>
    <row r="411" spans="1:16">
      <c r="A411" t="str">
        <f>On_Off!A443</f>
        <v>A116</v>
      </c>
      <c r="B411" t="str">
        <f>On_Off!B443</f>
        <v>OFF</v>
      </c>
      <c r="C411" t="str">
        <f>On_Off!C443</f>
        <v>A103</v>
      </c>
      <c r="D411" t="str">
        <f>On_Off!D443</f>
        <v>Air</v>
      </c>
      <c r="E411" t="str">
        <f>On_Off!E443</f>
        <v>New</v>
      </c>
      <c r="F411" t="str">
        <f>On_Off!G443</f>
        <v>MTCA</v>
      </c>
      <c r="G411" t="str">
        <f>On_Off!H443</f>
        <v>AF</v>
      </c>
      <c r="H411" t="str">
        <f>On_Off!I443</f>
        <v>Fiji Airports</v>
      </c>
      <c r="I411" t="str">
        <f>On_Off!J443</f>
        <v>Critical Infrastructure for International Connectivity</v>
      </c>
      <c r="J411" t="str">
        <f>On_Off!K443</f>
        <v>Extra arrivals lift</v>
      </c>
      <c r="K411" t="str">
        <f>On_Off!M443</f>
        <v>National</v>
      </c>
      <c r="L411" t="str">
        <f>On_Off!P443</f>
        <v>Planning</v>
      </c>
      <c r="M411" s="97">
        <f t="shared" si="6"/>
        <v>480000</v>
      </c>
      <c r="N411" s="96">
        <f>IF(O411&lt;&gt;"",((O411/VLOOKUP(P411,Codes!$A$118:$B$122,2,FALSE))/1000000), "")</f>
        <v>0.48</v>
      </c>
      <c r="O411">
        <f>On_Off!Q443</f>
        <v>480000</v>
      </c>
      <c r="P411" t="str">
        <f>On_Off!R443</f>
        <v>FJD</v>
      </c>
    </row>
    <row r="412" spans="1:16">
      <c r="A412" t="str">
        <f>On_Off!A444</f>
        <v>A117</v>
      </c>
      <c r="B412" t="str">
        <f>On_Off!B444</f>
        <v>OFF</v>
      </c>
      <c r="C412" t="str">
        <f>On_Off!C444</f>
        <v>A103</v>
      </c>
      <c r="D412" t="str">
        <f>On_Off!D444</f>
        <v>Air</v>
      </c>
      <c r="E412" t="str">
        <f>On_Off!E444</f>
        <v>Renew</v>
      </c>
      <c r="F412" t="str">
        <f>On_Off!G444</f>
        <v>MTCA</v>
      </c>
      <c r="G412" t="str">
        <f>On_Off!H444</f>
        <v>AF</v>
      </c>
      <c r="H412" t="str">
        <f>On_Off!I444</f>
        <v>Fiji Airports</v>
      </c>
      <c r="I412" t="str">
        <f>On_Off!J444</f>
        <v>Critical Infrastructure for International Connectivity</v>
      </c>
      <c r="J412" t="str">
        <f>On_Off!K444</f>
        <v>Cargo Building roof replacement/ repair works</v>
      </c>
      <c r="K412" t="str">
        <f>On_Off!M444</f>
        <v>National</v>
      </c>
      <c r="L412" t="str">
        <f>On_Off!P444</f>
        <v>Planning</v>
      </c>
      <c r="M412" s="97">
        <f t="shared" si="6"/>
        <v>380000</v>
      </c>
      <c r="N412" s="96">
        <f>IF(O412&lt;&gt;"",((O412/VLOOKUP(P412,Codes!$A$118:$B$122,2,FALSE))/1000000), "")</f>
        <v>0.38</v>
      </c>
      <c r="O412">
        <f>On_Off!Q444</f>
        <v>380000</v>
      </c>
      <c r="P412" t="str">
        <f>On_Off!R444</f>
        <v>FJD</v>
      </c>
    </row>
    <row r="413" spans="1:16">
      <c r="A413" t="str">
        <f>On_Off!A445</f>
        <v>A118</v>
      </c>
      <c r="B413" t="str">
        <f>On_Off!B445</f>
        <v>OFF</v>
      </c>
      <c r="C413" t="str">
        <f>On_Off!C445</f>
        <v>A103</v>
      </c>
      <c r="D413" t="str">
        <f>On_Off!D445</f>
        <v>Air</v>
      </c>
      <c r="E413" t="str">
        <f>On_Off!E445</f>
        <v>New</v>
      </c>
      <c r="F413" t="str">
        <f>On_Off!G445</f>
        <v>MTCA</v>
      </c>
      <c r="G413" t="str">
        <f>On_Off!H445</f>
        <v>AF</v>
      </c>
      <c r="H413" t="str">
        <f>On_Off!I445</f>
        <v>Fiji Airports</v>
      </c>
      <c r="I413" t="str">
        <f>On_Off!J445</f>
        <v>Aviation Safety and Security</v>
      </c>
      <c r="J413" t="str">
        <f>On_Off!K445</f>
        <v>UV Tunnel * 3 for baggage disinfection (glidepath pricing) inbound</v>
      </c>
      <c r="K413" t="str">
        <f>On_Off!M445</f>
        <v>National</v>
      </c>
      <c r="L413" t="str">
        <f>On_Off!P445</f>
        <v>Planning</v>
      </c>
      <c r="M413" s="97">
        <f t="shared" si="6"/>
        <v>650000</v>
      </c>
      <c r="N413" s="96">
        <f>IF(O413&lt;&gt;"",((O413/VLOOKUP(P413,Codes!$A$118:$B$122,2,FALSE))/1000000), "")</f>
        <v>0.65</v>
      </c>
      <c r="O413">
        <f>On_Off!Q445</f>
        <v>650000</v>
      </c>
      <c r="P413" t="str">
        <f>On_Off!R445</f>
        <v>FJD</v>
      </c>
    </row>
    <row r="414" spans="1:16">
      <c r="A414" t="str">
        <f>On_Off!A446</f>
        <v>A119</v>
      </c>
      <c r="B414" t="str">
        <f>On_Off!B446</f>
        <v>OFF</v>
      </c>
      <c r="C414" t="str">
        <f>On_Off!C446</f>
        <v>A103</v>
      </c>
      <c r="D414" t="str">
        <f>On_Off!D446</f>
        <v>Air</v>
      </c>
      <c r="E414" t="str">
        <f>On_Off!E446</f>
        <v>Renew</v>
      </c>
      <c r="F414" t="str">
        <f>On_Off!G446</f>
        <v>MTCA</v>
      </c>
      <c r="G414" t="str">
        <f>On_Off!H446</f>
        <v>AF</v>
      </c>
      <c r="H414" t="str">
        <f>On_Off!I446</f>
        <v>Fiji Airports</v>
      </c>
      <c r="I414" t="str">
        <f>On_Off!J446</f>
        <v>Critical Infrastructure for International Connectivity</v>
      </c>
      <c r="J414" t="str">
        <f>On_Off!K446</f>
        <v>Airside Drainage repairs closed culverts</v>
      </c>
      <c r="K414" t="str">
        <f>On_Off!M446</f>
        <v>National</v>
      </c>
      <c r="L414" t="str">
        <f>On_Off!P446</f>
        <v>Planning</v>
      </c>
      <c r="M414" s="97">
        <f t="shared" si="6"/>
        <v>504000</v>
      </c>
      <c r="N414" s="96">
        <f>IF(O414&lt;&gt;"",((O414/VLOOKUP(P414,Codes!$A$118:$B$122,2,FALSE))/1000000), "")</f>
        <v>0.504</v>
      </c>
      <c r="O414">
        <f>On_Off!Q446</f>
        <v>504000</v>
      </c>
      <c r="P414" t="str">
        <f>On_Off!R446</f>
        <v>FJD</v>
      </c>
    </row>
    <row r="415" spans="1:16">
      <c r="A415" t="str">
        <f>On_Off!A447</f>
        <v>A120</v>
      </c>
      <c r="B415" t="str">
        <f>On_Off!B447</f>
        <v>OFF</v>
      </c>
      <c r="C415" t="str">
        <f>On_Off!C447</f>
        <v>A103</v>
      </c>
      <c r="D415" t="str">
        <f>On_Off!D447</f>
        <v>Air</v>
      </c>
      <c r="E415" t="str">
        <f>On_Off!E447</f>
        <v>New</v>
      </c>
      <c r="F415" t="str">
        <f>On_Off!G447</f>
        <v>MTCA</v>
      </c>
      <c r="G415" t="str">
        <f>On_Off!H447</f>
        <v>AF</v>
      </c>
      <c r="H415" t="str">
        <f>On_Off!I447</f>
        <v>Fiji Airports</v>
      </c>
      <c r="I415" t="str">
        <f>On_Off!J447</f>
        <v>Aviation Safety and Security</v>
      </c>
      <c r="J415" t="str">
        <f>On_Off!K447</f>
        <v>Covered Entry Guard Houses</v>
      </c>
      <c r="K415" t="str">
        <f>On_Off!M447</f>
        <v>National</v>
      </c>
      <c r="L415" t="str">
        <f>On_Off!P447</f>
        <v>Planning</v>
      </c>
      <c r="M415" s="97">
        <f t="shared" si="6"/>
        <v>1000000</v>
      </c>
      <c r="N415" s="96">
        <f>IF(O415&lt;&gt;"",((O415/VLOOKUP(P415,Codes!$A$118:$B$122,2,FALSE))/1000000), "")</f>
        <v>1</v>
      </c>
      <c r="O415">
        <f>On_Off!Q447</f>
        <v>1000000</v>
      </c>
      <c r="P415" t="str">
        <f>On_Off!R447</f>
        <v>FJD</v>
      </c>
    </row>
    <row r="416" spans="1:16">
      <c r="A416" t="str">
        <f>On_Off!A448</f>
        <v>A121</v>
      </c>
      <c r="B416" t="str">
        <f>On_Off!B448</f>
        <v>OFF</v>
      </c>
      <c r="C416" t="str">
        <f>On_Off!C448</f>
        <v>A103</v>
      </c>
      <c r="D416" t="str">
        <f>On_Off!D448</f>
        <v>Air</v>
      </c>
      <c r="E416" t="str">
        <f>On_Off!E448</f>
        <v>Renew</v>
      </c>
      <c r="F416" t="str">
        <f>On_Off!G448</f>
        <v>MTCA</v>
      </c>
      <c r="G416" t="str">
        <f>On_Off!H448</f>
        <v>AF</v>
      </c>
      <c r="H416" t="str">
        <f>On_Off!I448</f>
        <v>Fiji Airports</v>
      </c>
      <c r="I416" t="str">
        <f>On_Off!J448</f>
        <v>Critical Infrastructure for International Connectivity</v>
      </c>
      <c r="J416" t="str">
        <f>On_Off!K448</f>
        <v>PC14 HV Switchgear and Transformer Replacement &amp; Standby Generator</v>
      </c>
      <c r="K416" t="str">
        <f>On_Off!M448</f>
        <v>National</v>
      </c>
      <c r="L416" t="str">
        <f>On_Off!P448</f>
        <v>Ongoing</v>
      </c>
      <c r="M416" s="97">
        <f t="shared" si="6"/>
        <v>450000</v>
      </c>
      <c r="N416" s="96">
        <f>IF(O416&lt;&gt;"",((O416/VLOOKUP(P416,Codes!$A$118:$B$122,2,FALSE))/1000000), "")</f>
        <v>0.45</v>
      </c>
      <c r="O416">
        <f>On_Off!Q448</f>
        <v>450000</v>
      </c>
      <c r="P416" t="str">
        <f>On_Off!R448</f>
        <v>FJD</v>
      </c>
    </row>
    <row r="417" spans="1:16">
      <c r="A417" t="str">
        <f>On_Off!A449</f>
        <v>A122</v>
      </c>
      <c r="B417" t="str">
        <f>On_Off!B449</f>
        <v>OFF</v>
      </c>
      <c r="C417" t="str">
        <f>On_Off!C449</f>
        <v>A103</v>
      </c>
      <c r="D417" t="str">
        <f>On_Off!D449</f>
        <v>Air</v>
      </c>
      <c r="E417" t="str">
        <f>On_Off!E449</f>
        <v>Renew</v>
      </c>
      <c r="F417" t="str">
        <f>On_Off!G449</f>
        <v>MTCA</v>
      </c>
      <c r="G417" t="str">
        <f>On_Off!H449</f>
        <v>AF</v>
      </c>
      <c r="H417" t="str">
        <f>On_Off!I449</f>
        <v>Fiji Airports</v>
      </c>
      <c r="I417" t="str">
        <f>On_Off!J449</f>
        <v>Aviation Safety and Security</v>
      </c>
      <c r="J417" t="str">
        <f>On_Off!K449</f>
        <v>Security Fencing Airside Upgrade</v>
      </c>
      <c r="K417" t="str">
        <f>On_Off!M449</f>
        <v>National</v>
      </c>
      <c r="L417" t="str">
        <f>On_Off!P449</f>
        <v>Ongoing</v>
      </c>
      <c r="M417" s="97">
        <f t="shared" si="6"/>
        <v>1200000</v>
      </c>
      <c r="N417" s="96">
        <f>IF(O417&lt;&gt;"",((O417/VLOOKUP(P417,Codes!$A$118:$B$122,2,FALSE))/1000000), "")</f>
        <v>1.2</v>
      </c>
      <c r="O417">
        <f>On_Off!Q449</f>
        <v>1200000</v>
      </c>
      <c r="P417" t="str">
        <f>On_Off!R449</f>
        <v>FJD</v>
      </c>
    </row>
    <row r="418" spans="1:16">
      <c r="A418" t="str">
        <f>On_Off!A450</f>
        <v>A123</v>
      </c>
      <c r="B418" t="str">
        <f>On_Off!B450</f>
        <v>OFF</v>
      </c>
      <c r="C418" t="str">
        <f>On_Off!C450</f>
        <v>A103</v>
      </c>
      <c r="D418" t="str">
        <f>On_Off!D450</f>
        <v>Air</v>
      </c>
      <c r="E418" t="str">
        <f>On_Off!E450</f>
        <v>Renew</v>
      </c>
      <c r="F418" t="str">
        <f>On_Off!G450</f>
        <v>MTCA</v>
      </c>
      <c r="G418" t="str">
        <f>On_Off!H450</f>
        <v>AF</v>
      </c>
      <c r="H418" t="str">
        <f>On_Off!I450</f>
        <v>Fiji Airports</v>
      </c>
      <c r="I418" t="str">
        <f>On_Off!J450</f>
        <v>Critical Infrastructure for International Connectivity</v>
      </c>
      <c r="J418" t="str">
        <f>On_Off!K450</f>
        <v>BMS systems upgrade</v>
      </c>
      <c r="K418" t="str">
        <f>On_Off!M450</f>
        <v>National</v>
      </c>
      <c r="L418" t="str">
        <f>On_Off!P450</f>
        <v>Ongoing</v>
      </c>
      <c r="M418" s="97">
        <f t="shared" si="6"/>
        <v>500000</v>
      </c>
      <c r="N418" s="96">
        <f>IF(O418&lt;&gt;"",((O418/VLOOKUP(P418,Codes!$A$118:$B$122,2,FALSE))/1000000), "")</f>
        <v>0.5</v>
      </c>
      <c r="O418">
        <f>On_Off!Q450</f>
        <v>500000</v>
      </c>
      <c r="P418" t="str">
        <f>On_Off!R450</f>
        <v>FJD</v>
      </c>
    </row>
    <row r="419" spans="1:16">
      <c r="A419" t="str">
        <f>On_Off!A451</f>
        <v>A124</v>
      </c>
      <c r="B419" t="str">
        <f>On_Off!B451</f>
        <v>OFF</v>
      </c>
      <c r="C419" t="str">
        <f>On_Off!C451</f>
        <v>A103</v>
      </c>
      <c r="D419" t="str">
        <f>On_Off!D451</f>
        <v>Air</v>
      </c>
      <c r="E419" t="str">
        <f>On_Off!E451</f>
        <v>Renew</v>
      </c>
      <c r="F419" t="str">
        <f>On_Off!G451</f>
        <v>MTCA</v>
      </c>
      <c r="G419" t="str">
        <f>On_Off!H451</f>
        <v>AF</v>
      </c>
      <c r="H419" t="str">
        <f>On_Off!I451</f>
        <v>Fiji Airports</v>
      </c>
      <c r="I419" t="str">
        <f>On_Off!J451</f>
        <v>Critical Infrastructure for International Connectivity</v>
      </c>
      <c r="J419" t="str">
        <f>On_Off!K451</f>
        <v>Runway Surface Upgrade</v>
      </c>
      <c r="K419" t="str">
        <f>On_Off!M451</f>
        <v>National</v>
      </c>
      <c r="L419" t="str">
        <f>On_Off!P451</f>
        <v>Ongoing</v>
      </c>
      <c r="M419" s="97">
        <f t="shared" si="6"/>
        <v>2250000</v>
      </c>
      <c r="N419" s="96">
        <f>IF(O419&lt;&gt;"",((O419/VLOOKUP(P419,Codes!$A$118:$B$122,2,FALSE))/1000000), "")</f>
        <v>2.25</v>
      </c>
      <c r="O419">
        <f>On_Off!Q451</f>
        <v>2250000</v>
      </c>
      <c r="P419" t="str">
        <f>On_Off!R451</f>
        <v>FJD</v>
      </c>
    </row>
    <row r="420" spans="1:16">
      <c r="A420" t="str">
        <f>On_Off!A452</f>
        <v>A125</v>
      </c>
      <c r="B420" t="str">
        <f>On_Off!B452</f>
        <v>OFF</v>
      </c>
      <c r="C420" t="str">
        <f>On_Off!C452</f>
        <v>A103</v>
      </c>
      <c r="D420" t="str">
        <f>On_Off!D452</f>
        <v>Air</v>
      </c>
      <c r="E420" t="str">
        <f>On_Off!E452</f>
        <v>Renew</v>
      </c>
      <c r="F420" t="str">
        <f>On_Off!G452</f>
        <v>MTCA</v>
      </c>
      <c r="G420" t="str">
        <f>On_Off!H452</f>
        <v>AF</v>
      </c>
      <c r="H420" t="str">
        <f>On_Off!I452</f>
        <v>Fiji Airports</v>
      </c>
      <c r="I420" t="str">
        <f>On_Off!J452</f>
        <v>Critical Infrastructure for International Connectivity</v>
      </c>
      <c r="J420" t="str">
        <f>On_Off!K452</f>
        <v>Cyclone renewal and upgrade works on buildings for cyclone certificates</v>
      </c>
      <c r="K420" t="str">
        <f>On_Off!M452</f>
        <v>National</v>
      </c>
      <c r="L420" t="str">
        <f>On_Off!P452</f>
        <v>Ongoing</v>
      </c>
      <c r="M420" s="97">
        <f t="shared" ref="M420:M483" si="7">N420*1000000</f>
        <v>1000000</v>
      </c>
      <c r="N420" s="96">
        <f>IF(O420&lt;&gt;"",((O420/VLOOKUP(P420,Codes!$A$118:$B$122,2,FALSE))/1000000), "")</f>
        <v>1</v>
      </c>
      <c r="O420">
        <f>On_Off!Q452</f>
        <v>1000000</v>
      </c>
      <c r="P420" t="str">
        <f>On_Off!R452</f>
        <v>FJD</v>
      </c>
    </row>
    <row r="421" spans="1:16">
      <c r="A421" t="str">
        <f>On_Off!A453</f>
        <v>A126</v>
      </c>
      <c r="B421" t="str">
        <f>On_Off!B453</f>
        <v>OFF</v>
      </c>
      <c r="C421" t="str">
        <f>On_Off!C453</f>
        <v>A103</v>
      </c>
      <c r="D421" t="str">
        <f>On_Off!D453</f>
        <v>Air</v>
      </c>
      <c r="E421" t="str">
        <f>On_Off!E453</f>
        <v>Renew</v>
      </c>
      <c r="F421" t="str">
        <f>On_Off!G453</f>
        <v>MTCA</v>
      </c>
      <c r="G421" t="str">
        <f>On_Off!H453</f>
        <v>AF</v>
      </c>
      <c r="H421" t="str">
        <f>On_Off!I453</f>
        <v>Fiji Airports</v>
      </c>
      <c r="I421" t="str">
        <f>On_Off!J453</f>
        <v>Critical Infrastructure for International Connectivity</v>
      </c>
      <c r="J421" t="str">
        <f>On_Off!K453</f>
        <v>Access Road (Fleet - BCW Workshop)</v>
      </c>
      <c r="K421" t="str">
        <f>On_Off!M453</f>
        <v>National</v>
      </c>
      <c r="L421" t="str">
        <f>On_Off!P453</f>
        <v>Planning</v>
      </c>
      <c r="M421" s="97">
        <f t="shared" si="7"/>
        <v>1200000</v>
      </c>
      <c r="N421" s="96">
        <f>IF(O421&lt;&gt;"",((O421/VLOOKUP(P421,Codes!$A$118:$B$122,2,FALSE))/1000000), "")</f>
        <v>1.2</v>
      </c>
      <c r="O421">
        <f>On_Off!Q453</f>
        <v>1200000</v>
      </c>
      <c r="P421" t="str">
        <f>On_Off!R453</f>
        <v>FJD</v>
      </c>
    </row>
    <row r="422" spans="1:16">
      <c r="A422" t="str">
        <f>On_Off!A454</f>
        <v>A127</v>
      </c>
      <c r="B422" t="str">
        <f>On_Off!B454</f>
        <v>OFF</v>
      </c>
      <c r="C422" t="str">
        <f>On_Off!C454</f>
        <v>A103</v>
      </c>
      <c r="D422" t="str">
        <f>On_Off!D454</f>
        <v>Air</v>
      </c>
      <c r="E422" t="str">
        <f>On_Off!E454</f>
        <v>Upgrade</v>
      </c>
      <c r="F422" t="str">
        <f>On_Off!G454</f>
        <v>MTCA</v>
      </c>
      <c r="G422" t="str">
        <f>On_Off!H454</f>
        <v>AF</v>
      </c>
      <c r="H422" t="str">
        <f>On_Off!I454</f>
        <v>Fiji Airports</v>
      </c>
      <c r="I422" t="str">
        <f>On_Off!J454</f>
        <v>Critical Infrastructure for International Connectivity</v>
      </c>
      <c r="J422" t="str">
        <f>On_Off!K454</f>
        <v>Departures Lounge Expansion</v>
      </c>
      <c r="K422" t="str">
        <f>On_Off!M454</f>
        <v>National</v>
      </c>
      <c r="L422" t="str">
        <f>On_Off!P454</f>
        <v>Planning</v>
      </c>
      <c r="M422" s="97">
        <f t="shared" si="7"/>
        <v>14000000</v>
      </c>
      <c r="N422" s="96">
        <f>IF(O422&lt;&gt;"",((O422/VLOOKUP(P422,Codes!$A$118:$B$122,2,FALSE))/1000000), "")</f>
        <v>14</v>
      </c>
      <c r="O422">
        <f>On_Off!Q454</f>
        <v>14000000</v>
      </c>
      <c r="P422" t="str">
        <f>On_Off!R454</f>
        <v>FJD</v>
      </c>
    </row>
    <row r="423" spans="1:16">
      <c r="A423" t="str">
        <f>On_Off!A455</f>
        <v>A128</v>
      </c>
      <c r="B423" t="str">
        <f>On_Off!B455</f>
        <v>OFF</v>
      </c>
      <c r="C423" t="str">
        <f>On_Off!C455</f>
        <v>A103</v>
      </c>
      <c r="D423" t="str">
        <f>On_Off!D455</f>
        <v>Air</v>
      </c>
      <c r="E423" t="str">
        <f>On_Off!E455</f>
        <v>Upgrade</v>
      </c>
      <c r="F423" t="str">
        <f>On_Off!G455</f>
        <v>MTCA</v>
      </c>
      <c r="G423" t="str">
        <f>On_Off!H455</f>
        <v>AF</v>
      </c>
      <c r="H423" t="str">
        <f>On_Off!I455</f>
        <v>Fiji Airports</v>
      </c>
      <c r="I423" t="str">
        <f>On_Off!J455</f>
        <v>Critical Infrastructure for International Connectivity</v>
      </c>
      <c r="J423" t="str">
        <f>On_Off!K455</f>
        <v>Offgates Projects stage 2</v>
      </c>
      <c r="K423" t="str">
        <f>On_Off!M455</f>
        <v>National</v>
      </c>
      <c r="L423" t="str">
        <f>On_Off!P455</f>
        <v>Planning</v>
      </c>
      <c r="M423" s="97">
        <f t="shared" si="7"/>
        <v>12000000</v>
      </c>
      <c r="N423" s="96">
        <f>IF(O423&lt;&gt;"",((O423/VLOOKUP(P423,Codes!$A$118:$B$122,2,FALSE))/1000000), "")</f>
        <v>12</v>
      </c>
      <c r="O423">
        <f>On_Off!Q455</f>
        <v>12000000</v>
      </c>
      <c r="P423" t="str">
        <f>On_Off!R455</f>
        <v>FJD</v>
      </c>
    </row>
    <row r="424" spans="1:16">
      <c r="A424" t="str">
        <f>On_Off!A456</f>
        <v>A129</v>
      </c>
      <c r="B424" t="str">
        <f>On_Off!B456</f>
        <v>OFF</v>
      </c>
      <c r="C424" t="str">
        <f>On_Off!C456</f>
        <v>A103</v>
      </c>
      <c r="D424" t="str">
        <f>On_Off!D456</f>
        <v>Air</v>
      </c>
      <c r="E424" t="str">
        <f>On_Off!E456</f>
        <v>Upgrade</v>
      </c>
      <c r="F424" t="str">
        <f>On_Off!G456</f>
        <v>MTCA</v>
      </c>
      <c r="G424" t="str">
        <f>On_Off!H456</f>
        <v>AF</v>
      </c>
      <c r="H424" t="str">
        <f>On_Off!I456</f>
        <v>Fiji Airports</v>
      </c>
      <c r="I424" t="str">
        <f>On_Off!J456</f>
        <v>Critical Infrastructure for International Connectivity</v>
      </c>
      <c r="J424" t="str">
        <f>On_Off!K456</f>
        <v>Domestic Apron Expansion</v>
      </c>
      <c r="K424" t="str">
        <f>On_Off!M456</f>
        <v>National</v>
      </c>
      <c r="L424" t="str">
        <f>On_Off!P456</f>
        <v>Planning</v>
      </c>
      <c r="M424" s="97">
        <f t="shared" si="7"/>
        <v>16000000</v>
      </c>
      <c r="N424" s="96">
        <f>IF(O424&lt;&gt;"",((O424/VLOOKUP(P424,Codes!$A$118:$B$122,2,FALSE))/1000000), "")</f>
        <v>16</v>
      </c>
      <c r="O424">
        <f>On_Off!Q456</f>
        <v>16000000</v>
      </c>
      <c r="P424" t="str">
        <f>On_Off!R456</f>
        <v>FJD</v>
      </c>
    </row>
    <row r="425" spans="1:16">
      <c r="A425" t="str">
        <f>On_Off!A457</f>
        <v>A130</v>
      </c>
      <c r="B425" t="str">
        <f>On_Off!B457</f>
        <v>OFF</v>
      </c>
      <c r="C425" t="str">
        <f>On_Off!C457</f>
        <v>A103</v>
      </c>
      <c r="D425" t="str">
        <f>On_Off!D457</f>
        <v>Air</v>
      </c>
      <c r="E425" t="str">
        <f>On_Off!E457</f>
        <v>Upgrade</v>
      </c>
      <c r="F425" t="str">
        <f>On_Off!G457</f>
        <v>MTCA</v>
      </c>
      <c r="G425" t="str">
        <f>On_Off!H457</f>
        <v>AF</v>
      </c>
      <c r="H425" t="str">
        <f>On_Off!I457</f>
        <v>Fiji Airports</v>
      </c>
      <c r="I425" t="str">
        <f>On_Off!J457</f>
        <v>Critical Infrastructure for International Connectivity</v>
      </c>
      <c r="J425" t="str">
        <f>On_Off!K457</f>
        <v>Domestic Terminal</v>
      </c>
      <c r="K425" t="str">
        <f>On_Off!M457</f>
        <v>National</v>
      </c>
      <c r="L425" t="str">
        <f>On_Off!P457</f>
        <v>Planning</v>
      </c>
      <c r="M425" s="97">
        <f t="shared" si="7"/>
        <v>15000000</v>
      </c>
      <c r="N425" s="96">
        <f>IF(O425&lt;&gt;"",((O425/VLOOKUP(P425,Codes!$A$118:$B$122,2,FALSE))/1000000), "")</f>
        <v>15</v>
      </c>
      <c r="O425">
        <f>On_Off!Q457</f>
        <v>15000000</v>
      </c>
      <c r="P425" t="str">
        <f>On_Off!R457</f>
        <v>FJD</v>
      </c>
    </row>
    <row r="426" spans="1:16">
      <c r="A426" t="str">
        <f>On_Off!A458</f>
        <v>A131</v>
      </c>
      <c r="B426" t="str">
        <f>On_Off!B458</f>
        <v>OFF</v>
      </c>
      <c r="C426" t="str">
        <f>On_Off!C458</f>
        <v>A103</v>
      </c>
      <c r="D426" t="str">
        <f>On_Off!D458</f>
        <v>Air</v>
      </c>
      <c r="E426" t="str">
        <f>On_Off!E458</f>
        <v>Upgrade</v>
      </c>
      <c r="F426" t="str">
        <f>On_Off!G458</f>
        <v>MTCA</v>
      </c>
      <c r="G426" t="str">
        <f>On_Off!H458</f>
        <v>AF</v>
      </c>
      <c r="H426" t="str">
        <f>On_Off!I458</f>
        <v>Fiji Airports</v>
      </c>
      <c r="I426" t="str">
        <f>On_Off!J458</f>
        <v>Critical Infrastructure for International Connectivity</v>
      </c>
      <c r="J426" t="str">
        <f>On_Off!K458</f>
        <v>Airside walkways upgrade Gates 1-3</v>
      </c>
      <c r="K426" t="str">
        <f>On_Off!M458</f>
        <v>National</v>
      </c>
      <c r="L426" t="str">
        <f>On_Off!P458</f>
        <v>Planning</v>
      </c>
      <c r="M426" s="97">
        <f t="shared" si="7"/>
        <v>6500000</v>
      </c>
      <c r="N426" s="96">
        <f>IF(O426&lt;&gt;"",((O426/VLOOKUP(P426,Codes!$A$118:$B$122,2,FALSE))/1000000), "")</f>
        <v>6.5</v>
      </c>
      <c r="O426">
        <f>On_Off!Q458</f>
        <v>6500000</v>
      </c>
      <c r="P426" t="str">
        <f>On_Off!R458</f>
        <v>FJD</v>
      </c>
    </row>
    <row r="427" spans="1:16">
      <c r="A427" t="str">
        <f>On_Off!A459</f>
        <v>A132</v>
      </c>
      <c r="B427" t="str">
        <f>On_Off!B459</f>
        <v>OFF</v>
      </c>
      <c r="C427" t="str">
        <f>On_Off!C459</f>
        <v>A103</v>
      </c>
      <c r="D427" t="str">
        <f>On_Off!D459</f>
        <v>Air</v>
      </c>
      <c r="E427" t="str">
        <f>On_Off!E459</f>
        <v>Upgrade</v>
      </c>
      <c r="F427" t="str">
        <f>On_Off!G459</f>
        <v>MTCA</v>
      </c>
      <c r="G427" t="str">
        <f>On_Off!H459</f>
        <v>AF</v>
      </c>
      <c r="H427" t="str">
        <f>On_Off!I459</f>
        <v>Fiji Airports</v>
      </c>
      <c r="I427" t="str">
        <f>On_Off!J459</f>
        <v>Critical Infrastructure for International Connectivity</v>
      </c>
      <c r="J427" t="str">
        <f>On_Off!K459</f>
        <v>Baggage Handling Makeup Capacity</v>
      </c>
      <c r="K427" t="str">
        <f>On_Off!M459</f>
        <v>National</v>
      </c>
      <c r="L427" t="str">
        <f>On_Off!P459</f>
        <v>Planning</v>
      </c>
      <c r="M427" s="97">
        <f t="shared" si="7"/>
        <v>5000000</v>
      </c>
      <c r="N427" s="96">
        <f>IF(O427&lt;&gt;"",((O427/VLOOKUP(P427,Codes!$A$118:$B$122,2,FALSE))/1000000), "")</f>
        <v>5</v>
      </c>
      <c r="O427">
        <f>On_Off!Q459</f>
        <v>5000000</v>
      </c>
      <c r="P427" t="str">
        <f>On_Off!R459</f>
        <v>FJD</v>
      </c>
    </row>
    <row r="428" spans="1:16">
      <c r="A428" t="str">
        <f>On_Off!A460</f>
        <v>A133</v>
      </c>
      <c r="B428" t="str">
        <f>On_Off!B460</f>
        <v>OFF</v>
      </c>
      <c r="C428" t="str">
        <f>On_Off!C460</f>
        <v>A103</v>
      </c>
      <c r="D428" t="str">
        <f>On_Off!D460</f>
        <v>Air</v>
      </c>
      <c r="E428" t="str">
        <f>On_Off!E460</f>
        <v>Upgrade</v>
      </c>
      <c r="F428" t="str">
        <f>On_Off!G460</f>
        <v>MTCA</v>
      </c>
      <c r="G428" t="str">
        <f>On_Off!H460</f>
        <v>AF</v>
      </c>
      <c r="H428" t="str">
        <f>On_Off!I460</f>
        <v>Fiji Airports</v>
      </c>
      <c r="I428" t="str">
        <f>On_Off!J460</f>
        <v>Critical Infrastructure for International Connectivity</v>
      </c>
      <c r="J428" t="str">
        <f>On_Off!K460</f>
        <v>HV ring main upgrade</v>
      </c>
      <c r="K428" t="str">
        <f>On_Off!M460</f>
        <v>National</v>
      </c>
      <c r="L428" t="str">
        <f>On_Off!P460</f>
        <v>Planning</v>
      </c>
      <c r="M428" s="97">
        <f t="shared" si="7"/>
        <v>5000000</v>
      </c>
      <c r="N428" s="96">
        <f>IF(O428&lt;&gt;"",((O428/VLOOKUP(P428,Codes!$A$118:$B$122,2,FALSE))/1000000), "")</f>
        <v>5</v>
      </c>
      <c r="O428">
        <f>On_Off!Q460</f>
        <v>5000000</v>
      </c>
      <c r="P428" t="str">
        <f>On_Off!R460</f>
        <v>FJD</v>
      </c>
    </row>
    <row r="429" spans="1:16">
      <c r="A429" t="str">
        <f>On_Off!A461</f>
        <v>A134</v>
      </c>
      <c r="B429" t="str">
        <f>On_Off!B461</f>
        <v>OFF</v>
      </c>
      <c r="C429" t="str">
        <f>On_Off!C461</f>
        <v>A103</v>
      </c>
      <c r="D429" t="str">
        <f>On_Off!D461</f>
        <v>Air</v>
      </c>
      <c r="E429" t="str">
        <f>On_Off!E461</f>
        <v>New</v>
      </c>
      <c r="F429" t="str">
        <f>On_Off!G461</f>
        <v>MTCA</v>
      </c>
      <c r="G429" t="str">
        <f>On_Off!H461</f>
        <v>AF</v>
      </c>
      <c r="H429" t="str">
        <f>On_Off!I461</f>
        <v>Fiji Airports</v>
      </c>
      <c r="I429" t="str">
        <f>On_Off!J461</f>
        <v>Critical Infrastructure for International Connectivity</v>
      </c>
      <c r="J429" t="str">
        <f>On_Off!K461</f>
        <v>North West Precinct Design</v>
      </c>
      <c r="K429" t="str">
        <f>On_Off!M461</f>
        <v>National</v>
      </c>
      <c r="L429" t="str">
        <f>On_Off!P461</f>
        <v>Planning</v>
      </c>
      <c r="M429" s="97">
        <f t="shared" si="7"/>
        <v>3500000</v>
      </c>
      <c r="N429" s="96">
        <f>IF(O429&lt;&gt;"",((O429/VLOOKUP(P429,Codes!$A$118:$B$122,2,FALSE))/1000000), "")</f>
        <v>3.5</v>
      </c>
      <c r="O429">
        <f>On_Off!Q461</f>
        <v>3500000</v>
      </c>
      <c r="P429" t="str">
        <f>On_Off!R461</f>
        <v>FJD</v>
      </c>
    </row>
    <row r="430" spans="1:16">
      <c r="A430" t="str">
        <f>On_Off!A462</f>
        <v>A135</v>
      </c>
      <c r="B430" t="str">
        <f>On_Off!B462</f>
        <v>OFF</v>
      </c>
      <c r="C430" t="str">
        <f>On_Off!C462</f>
        <v>A103</v>
      </c>
      <c r="D430" t="str">
        <f>On_Off!D462</f>
        <v>Air</v>
      </c>
      <c r="E430" t="str">
        <f>On_Off!E462</f>
        <v>New</v>
      </c>
      <c r="F430" t="str">
        <f>On_Off!G462</f>
        <v>MTCA</v>
      </c>
      <c r="G430" t="str">
        <f>On_Off!H462</f>
        <v>AF</v>
      </c>
      <c r="H430" t="str">
        <f>On_Off!I462</f>
        <v>Fiji Airports</v>
      </c>
      <c r="I430" t="str">
        <f>On_Off!J462</f>
        <v>Critical Infrastructure for International Connectivity</v>
      </c>
      <c r="J430" t="str">
        <f>On_Off!K462</f>
        <v xml:space="preserve">North West Precinct Construction </v>
      </c>
      <c r="K430" t="str">
        <f>On_Off!M462</f>
        <v>National</v>
      </c>
      <c r="L430" t="str">
        <f>On_Off!P462</f>
        <v>Planning</v>
      </c>
      <c r="M430" s="97">
        <f t="shared" si="7"/>
        <v>85000000</v>
      </c>
      <c r="N430" s="96">
        <f>IF(O430&lt;&gt;"",((O430/VLOOKUP(P430,Codes!$A$118:$B$122,2,FALSE))/1000000), "")</f>
        <v>85</v>
      </c>
      <c r="O430">
        <f>On_Off!Q462</f>
        <v>85000000</v>
      </c>
      <c r="P430" t="str">
        <f>On_Off!R462</f>
        <v>FJD</v>
      </c>
    </row>
    <row r="431" spans="1:16">
      <c r="A431" t="str">
        <f>On_Off!A463</f>
        <v>A136</v>
      </c>
      <c r="B431" t="str">
        <f>On_Off!B463</f>
        <v>OFF</v>
      </c>
      <c r="C431" t="str">
        <f>On_Off!C463</f>
        <v>A103</v>
      </c>
      <c r="D431" t="str">
        <f>On_Off!D463</f>
        <v>Air</v>
      </c>
      <c r="E431" t="str">
        <f>On_Off!E463</f>
        <v>New</v>
      </c>
      <c r="F431" t="str">
        <f>On_Off!G463</f>
        <v>MTCA</v>
      </c>
      <c r="G431" t="str">
        <f>On_Off!H463</f>
        <v>AF</v>
      </c>
      <c r="H431" t="str">
        <f>On_Off!I463</f>
        <v>Fiji Airports</v>
      </c>
      <c r="I431" t="str">
        <f>On_Off!J463</f>
        <v>Critical Infrastructure for International Connectivity</v>
      </c>
      <c r="J431" t="str">
        <f>On_Off!K463</f>
        <v>Cross runway design</v>
      </c>
      <c r="K431" t="str">
        <f>On_Off!M463</f>
        <v>National</v>
      </c>
      <c r="L431" t="str">
        <f>On_Off!P463</f>
        <v>Planning</v>
      </c>
      <c r="M431" s="97">
        <f t="shared" si="7"/>
        <v>3500000</v>
      </c>
      <c r="N431" s="96">
        <f>IF(O431&lt;&gt;"",((O431/VLOOKUP(P431,Codes!$A$118:$B$122,2,FALSE))/1000000), "")</f>
        <v>3.5</v>
      </c>
      <c r="O431">
        <f>On_Off!Q463</f>
        <v>3500000</v>
      </c>
      <c r="P431" t="str">
        <f>On_Off!R463</f>
        <v>FJD</v>
      </c>
    </row>
    <row r="432" spans="1:16">
      <c r="A432" t="str">
        <f>On_Off!A464</f>
        <v>A137</v>
      </c>
      <c r="B432" t="str">
        <f>On_Off!B464</f>
        <v>OFF</v>
      </c>
      <c r="C432" t="str">
        <f>On_Off!C464</f>
        <v>A103</v>
      </c>
      <c r="D432" t="str">
        <f>On_Off!D464</f>
        <v>Air</v>
      </c>
      <c r="E432" t="str">
        <f>On_Off!E464</f>
        <v>Renew</v>
      </c>
      <c r="F432" t="str">
        <f>On_Off!G464</f>
        <v>MTCA</v>
      </c>
      <c r="G432" t="str">
        <f>On_Off!H464</f>
        <v>AF</v>
      </c>
      <c r="H432" t="str">
        <f>On_Off!I464</f>
        <v>Fiji Airports</v>
      </c>
      <c r="I432" t="str">
        <f>On_Off!J464</f>
        <v>Critical Infrastructure for International Connectivity</v>
      </c>
      <c r="J432" t="str">
        <f>On_Off!K464</f>
        <v>Operational Control Centre including asbestos removal zone A</v>
      </c>
      <c r="K432" t="str">
        <f>On_Off!M464</f>
        <v>National</v>
      </c>
      <c r="L432" t="str">
        <f>On_Off!P464</f>
        <v>Planning</v>
      </c>
      <c r="M432" s="97">
        <f t="shared" si="7"/>
        <v>4099999.9999999995</v>
      </c>
      <c r="N432" s="96">
        <f>IF(O432&lt;&gt;"",((O432/VLOOKUP(P432,Codes!$A$118:$B$122,2,FALSE))/1000000), "")</f>
        <v>4.0999999999999996</v>
      </c>
      <c r="O432">
        <f>On_Off!Q464</f>
        <v>4100000</v>
      </c>
      <c r="P432" t="str">
        <f>On_Off!R464</f>
        <v>FJD</v>
      </c>
    </row>
    <row r="433" spans="1:16">
      <c r="A433" t="str">
        <f>On_Off!A465</f>
        <v>A138</v>
      </c>
      <c r="B433" t="str">
        <f>On_Off!B465</f>
        <v>OFF</v>
      </c>
      <c r="C433" t="str">
        <f>On_Off!C465</f>
        <v>A103</v>
      </c>
      <c r="D433" t="str">
        <f>On_Off!D465</f>
        <v>Air</v>
      </c>
      <c r="E433" t="str">
        <f>On_Off!E465</f>
        <v>New</v>
      </c>
      <c r="F433" t="str">
        <f>On_Off!G465</f>
        <v>MTCA</v>
      </c>
      <c r="G433" t="str">
        <f>On_Off!H465</f>
        <v>AF</v>
      </c>
      <c r="H433" t="str">
        <f>On_Off!I465</f>
        <v>Fiji Airports</v>
      </c>
      <c r="I433" t="str">
        <f>On_Off!J465</f>
        <v>Critical Infrastructure for International Connectivity</v>
      </c>
      <c r="J433" t="str">
        <f>On_Off!K465</f>
        <v>New Aerobridge Gate 2 ( MARS gate)</v>
      </c>
      <c r="K433" t="str">
        <f>On_Off!M465</f>
        <v>National</v>
      </c>
      <c r="L433" t="str">
        <f>On_Off!P465</f>
        <v>Planning</v>
      </c>
      <c r="M433" s="97">
        <f t="shared" si="7"/>
        <v>2800000</v>
      </c>
      <c r="N433" s="96">
        <f>IF(O433&lt;&gt;"",((O433/VLOOKUP(P433,Codes!$A$118:$B$122,2,FALSE))/1000000), "")</f>
        <v>2.8</v>
      </c>
      <c r="O433">
        <f>On_Off!Q465</f>
        <v>2800000</v>
      </c>
      <c r="P433" t="str">
        <f>On_Off!R465</f>
        <v>FJD</v>
      </c>
    </row>
    <row r="434" spans="1:16">
      <c r="A434" t="str">
        <f>On_Off!A466</f>
        <v>A139</v>
      </c>
      <c r="B434" t="str">
        <f>On_Off!B466</f>
        <v>OFF</v>
      </c>
      <c r="C434" t="str">
        <f>On_Off!C466</f>
        <v>A103</v>
      </c>
      <c r="D434" t="str">
        <f>On_Off!D466</f>
        <v>Air</v>
      </c>
      <c r="E434" t="str">
        <f>On_Off!E466</f>
        <v>Renew</v>
      </c>
      <c r="F434" t="str">
        <f>On_Off!G466</f>
        <v>MTCA</v>
      </c>
      <c r="G434" t="str">
        <f>On_Off!H466</f>
        <v>AF</v>
      </c>
      <c r="H434" t="str">
        <f>On_Off!I466</f>
        <v>Fiji Airports</v>
      </c>
      <c r="I434" t="str">
        <f>On_Off!J466</f>
        <v>Critical Infrastructure for International Connectivity</v>
      </c>
      <c r="J434" t="str">
        <f>On_Off!K466</f>
        <v>Aerobridge Gate 4 and 5 Replacement</v>
      </c>
      <c r="K434" t="str">
        <f>On_Off!M466</f>
        <v>National</v>
      </c>
      <c r="L434" t="str">
        <f>On_Off!P466</f>
        <v>Planning</v>
      </c>
      <c r="M434" s="97">
        <f t="shared" si="7"/>
        <v>3400000</v>
      </c>
      <c r="N434" s="96">
        <f>IF(O434&lt;&gt;"",((O434/VLOOKUP(P434,Codes!$A$118:$B$122,2,FALSE))/1000000), "")</f>
        <v>3.4</v>
      </c>
      <c r="O434">
        <f>On_Off!Q466</f>
        <v>3400000</v>
      </c>
      <c r="P434" t="str">
        <f>On_Off!R466</f>
        <v>FJD</v>
      </c>
    </row>
    <row r="435" spans="1:16">
      <c r="A435" t="str">
        <f>On_Off!A467</f>
        <v>A140</v>
      </c>
      <c r="B435" t="str">
        <f>On_Off!B467</f>
        <v>OFF</v>
      </c>
      <c r="C435" t="str">
        <f>On_Off!C467</f>
        <v>A103</v>
      </c>
      <c r="D435" t="str">
        <f>On_Off!D467</f>
        <v>Air</v>
      </c>
      <c r="E435" t="str">
        <f>On_Off!E467</f>
        <v>New</v>
      </c>
      <c r="F435" t="str">
        <f>On_Off!G467</f>
        <v>MTCA</v>
      </c>
      <c r="G435" t="str">
        <f>On_Off!H467</f>
        <v>AF</v>
      </c>
      <c r="H435" t="str">
        <f>On_Off!I467</f>
        <v>Fiji Airports</v>
      </c>
      <c r="I435" t="str">
        <f>On_Off!J467</f>
        <v>Critical Infrastructure for International Connectivity</v>
      </c>
      <c r="J435" t="str">
        <f>On_Off!K467</f>
        <v xml:space="preserve">Aprons phase 2 Design </v>
      </c>
      <c r="K435" t="str">
        <f>On_Off!M467</f>
        <v>National</v>
      </c>
      <c r="L435" t="str">
        <f>On_Off!P467</f>
        <v>Budgeting</v>
      </c>
      <c r="M435" s="97">
        <f t="shared" si="7"/>
        <v>1500000</v>
      </c>
      <c r="N435" s="96">
        <f>IF(O435&lt;&gt;"",((O435/VLOOKUP(P435,Codes!$A$118:$B$122,2,FALSE))/1000000), "")</f>
        <v>1.5</v>
      </c>
      <c r="O435">
        <f>On_Off!Q467</f>
        <v>1500000</v>
      </c>
      <c r="P435" t="str">
        <f>On_Off!R467</f>
        <v>FJD</v>
      </c>
    </row>
    <row r="436" spans="1:16">
      <c r="A436" t="str">
        <f>On_Off!A468</f>
        <v>A141</v>
      </c>
      <c r="B436" t="str">
        <f>On_Off!B468</f>
        <v>OFF</v>
      </c>
      <c r="C436" t="str">
        <f>On_Off!C468</f>
        <v>A103</v>
      </c>
      <c r="D436" t="str">
        <f>On_Off!D468</f>
        <v>Air</v>
      </c>
      <c r="E436" t="str">
        <f>On_Off!E468</f>
        <v>New</v>
      </c>
      <c r="F436" t="str">
        <f>On_Off!G468</f>
        <v>MTCA</v>
      </c>
      <c r="G436" t="str">
        <f>On_Off!H468</f>
        <v>AF</v>
      </c>
      <c r="H436" t="str">
        <f>On_Off!I468</f>
        <v>Fiji Airports</v>
      </c>
      <c r="I436" t="str">
        <f>On_Off!J468</f>
        <v>Critical Infrastructure for International Connectivity</v>
      </c>
      <c r="J436" t="str">
        <f>On_Off!K468</f>
        <v xml:space="preserve">Aprons phase 2 </v>
      </c>
      <c r="K436" t="str">
        <f>On_Off!M468</f>
        <v>National</v>
      </c>
      <c r="L436" t="str">
        <f>On_Off!P468</f>
        <v>Planning</v>
      </c>
      <c r="M436" s="97">
        <f t="shared" si="7"/>
        <v>130000000</v>
      </c>
      <c r="N436" s="96">
        <f>IF(O436&lt;&gt;"",((O436/VLOOKUP(P436,Codes!$A$118:$B$122,2,FALSE))/1000000), "")</f>
        <v>130</v>
      </c>
      <c r="O436">
        <f>On_Off!Q468</f>
        <v>130000000</v>
      </c>
      <c r="P436" t="str">
        <f>On_Off!R468</f>
        <v>FJD</v>
      </c>
    </row>
    <row r="437" spans="1:16">
      <c r="A437" t="str">
        <f>On_Off!A469</f>
        <v>A142</v>
      </c>
      <c r="B437" t="str">
        <f>On_Off!B469</f>
        <v>OFF</v>
      </c>
      <c r="C437" t="str">
        <f>On_Off!C469</f>
        <v>A103</v>
      </c>
      <c r="D437" t="str">
        <f>On_Off!D469</f>
        <v>Air</v>
      </c>
      <c r="E437" t="str">
        <f>On_Off!E469</f>
        <v>New</v>
      </c>
      <c r="F437" t="str">
        <f>On_Off!G469</f>
        <v>MTCA</v>
      </c>
      <c r="G437" t="str">
        <f>On_Off!H469</f>
        <v>AF</v>
      </c>
      <c r="H437" t="str">
        <f>On_Off!I469</f>
        <v>Fiji Airports</v>
      </c>
      <c r="I437" t="str">
        <f>On_Off!J469</f>
        <v>Critical Infrastructure for International Connectivity</v>
      </c>
      <c r="J437" t="str">
        <f>On_Off!K469</f>
        <v>New Aerobridge Gate 1</v>
      </c>
      <c r="K437" t="str">
        <f>On_Off!M469</f>
        <v>National</v>
      </c>
      <c r="L437" t="str">
        <f>On_Off!P469</f>
        <v>Planning</v>
      </c>
      <c r="M437" s="97">
        <f t="shared" si="7"/>
        <v>1600000</v>
      </c>
      <c r="N437" s="96">
        <f>IF(O437&lt;&gt;"",((O437/VLOOKUP(P437,Codes!$A$118:$B$122,2,FALSE))/1000000), "")</f>
        <v>1.6</v>
      </c>
      <c r="O437">
        <f>On_Off!Q469</f>
        <v>1600000</v>
      </c>
      <c r="P437" t="str">
        <f>On_Off!R469</f>
        <v>FJD</v>
      </c>
    </row>
    <row r="438" spans="1:16">
      <c r="A438" t="str">
        <f>On_Off!A470</f>
        <v>A143</v>
      </c>
      <c r="B438" t="str">
        <f>On_Off!B470</f>
        <v>OFF</v>
      </c>
      <c r="C438" t="str">
        <f>On_Off!C470</f>
        <v>A103</v>
      </c>
      <c r="D438" t="str">
        <f>On_Off!D470</f>
        <v>Air</v>
      </c>
      <c r="E438" t="str">
        <f>On_Off!E470</f>
        <v>New</v>
      </c>
      <c r="F438" t="str">
        <f>On_Off!G470</f>
        <v>MTCA</v>
      </c>
      <c r="G438" t="str">
        <f>On_Off!H470</f>
        <v>AF</v>
      </c>
      <c r="H438" t="str">
        <f>On_Off!I470</f>
        <v>Fiji Airports</v>
      </c>
      <c r="I438" t="str">
        <f>On_Off!J470</f>
        <v>Critical Infrastructure for International Connectivity</v>
      </c>
      <c r="J438" t="str">
        <f>On_Off!K470</f>
        <v>Automated Bag Drops (4)</v>
      </c>
      <c r="K438" t="str">
        <f>On_Off!M470</f>
        <v>National</v>
      </c>
      <c r="L438" t="str">
        <f>On_Off!P470</f>
        <v>Planning</v>
      </c>
      <c r="M438" s="97">
        <f t="shared" si="7"/>
        <v>2400000</v>
      </c>
      <c r="N438" s="96">
        <f>IF(O438&lt;&gt;"",((O438/VLOOKUP(P438,Codes!$A$118:$B$122,2,FALSE))/1000000), "")</f>
        <v>2.4</v>
      </c>
      <c r="O438">
        <f>On_Off!Q470</f>
        <v>2400000</v>
      </c>
      <c r="P438" t="str">
        <f>On_Off!R470</f>
        <v>FJD</v>
      </c>
    </row>
    <row r="439" spans="1:16">
      <c r="A439" t="str">
        <f>On_Off!A471</f>
        <v>A144</v>
      </c>
      <c r="B439" t="str">
        <f>On_Off!B471</f>
        <v>OFF</v>
      </c>
      <c r="C439" t="str">
        <f>On_Off!C471</f>
        <v>A103</v>
      </c>
      <c r="D439" t="str">
        <f>On_Off!D471</f>
        <v>Air</v>
      </c>
      <c r="E439" t="str">
        <f>On_Off!E471</f>
        <v>New</v>
      </c>
      <c r="F439" t="str">
        <f>On_Off!G471</f>
        <v>MTCA</v>
      </c>
      <c r="G439" t="str">
        <f>On_Off!H471</f>
        <v>AF</v>
      </c>
      <c r="H439" t="str">
        <f>On_Off!I471</f>
        <v>Fiji Airports</v>
      </c>
      <c r="I439" t="str">
        <f>On_Off!J471</f>
        <v>Critical Infrastructure for International Connectivity</v>
      </c>
      <c r="J439" t="str">
        <f>On_Off!K471</f>
        <v>Additional Self Check Kiosks</v>
      </c>
      <c r="K439" t="str">
        <f>On_Off!M471</f>
        <v>National</v>
      </c>
      <c r="L439" t="str">
        <f>On_Off!P471</f>
        <v>Planning</v>
      </c>
      <c r="M439" s="97">
        <f t="shared" si="7"/>
        <v>1920000</v>
      </c>
      <c r="N439" s="96">
        <f>IF(O439&lt;&gt;"",((O439/VLOOKUP(P439,Codes!$A$118:$B$122,2,FALSE))/1000000), "")</f>
        <v>1.92</v>
      </c>
      <c r="O439">
        <f>On_Off!Q471</f>
        <v>1920000</v>
      </c>
      <c r="P439" t="str">
        <f>On_Off!R471</f>
        <v>FJD</v>
      </c>
    </row>
    <row r="440" spans="1:16">
      <c r="A440" t="str">
        <f>On_Off!A472</f>
        <v>A145</v>
      </c>
      <c r="B440" t="str">
        <f>On_Off!B472</f>
        <v>OFF</v>
      </c>
      <c r="C440">
        <f>On_Off!C472</f>
        <v>0</v>
      </c>
      <c r="D440" t="str">
        <f>On_Off!D472</f>
        <v>Air</v>
      </c>
      <c r="E440" t="str">
        <f>On_Off!E472</f>
        <v>New</v>
      </c>
      <c r="F440" t="str">
        <f>On_Off!G472</f>
        <v>MTCA</v>
      </c>
      <c r="G440" t="str">
        <f>On_Off!H472</f>
        <v>AF</v>
      </c>
      <c r="H440" t="str">
        <f>On_Off!I472</f>
        <v>Fiji Airports</v>
      </c>
      <c r="I440" t="str">
        <f>On_Off!J472</f>
        <v>Aviation Safety and Security</v>
      </c>
      <c r="J440" t="str">
        <f>On_Off!K472</f>
        <v xml:space="preserve"> Collocation Project (Engineering teams)</v>
      </c>
      <c r="K440" t="str">
        <f>On_Off!M472</f>
        <v>National</v>
      </c>
      <c r="L440" t="str">
        <f>On_Off!P472</f>
        <v>Planning</v>
      </c>
      <c r="M440" s="97">
        <f t="shared" si="7"/>
        <v>650000</v>
      </c>
      <c r="N440" s="96">
        <f>IF(O440&lt;&gt;"",((O440/VLOOKUP(P440,Codes!$A$118:$B$122,2,FALSE))/1000000), "")</f>
        <v>0.65</v>
      </c>
      <c r="O440">
        <f>On_Off!Q472</f>
        <v>650000</v>
      </c>
      <c r="P440" t="str">
        <f>On_Off!R472</f>
        <v>FJD</v>
      </c>
    </row>
    <row r="441" spans="1:16">
      <c r="A441" t="str">
        <f>On_Off!A473</f>
        <v>A146</v>
      </c>
      <c r="B441" t="str">
        <f>On_Off!B473</f>
        <v>OFF</v>
      </c>
      <c r="C441" t="str">
        <f>On_Off!C473</f>
        <v>A146</v>
      </c>
      <c r="D441" t="str">
        <f>On_Off!D473</f>
        <v>Air</v>
      </c>
      <c r="E441" t="str">
        <f>On_Off!E473</f>
        <v>New</v>
      </c>
      <c r="F441" t="str">
        <f>On_Off!G473</f>
        <v>MTCA</v>
      </c>
      <c r="G441" t="str">
        <f>On_Off!H473</f>
        <v>AF</v>
      </c>
      <c r="H441" t="str">
        <f>On_Off!I473</f>
        <v>Fiji Airports</v>
      </c>
      <c r="I441" t="str">
        <f>On_Off!J473</f>
        <v>Critical Infrastructure for International Connectivity</v>
      </c>
      <c r="J441" t="str">
        <f>On_Off!K473</f>
        <v>Golf Course Drainage Upgrade (Airside Outlet - Pond - Sea)</v>
      </c>
      <c r="K441" t="str">
        <f>On_Off!M473</f>
        <v>National</v>
      </c>
      <c r="L441" t="str">
        <f>On_Off!P473</f>
        <v>Planning</v>
      </c>
      <c r="M441" s="97">
        <f t="shared" si="7"/>
        <v>600000</v>
      </c>
      <c r="N441" s="96">
        <f>IF(O441&lt;&gt;"",((O441/VLOOKUP(P441,Codes!$A$118:$B$122,2,FALSE))/1000000), "")</f>
        <v>0.6</v>
      </c>
      <c r="O441">
        <f>On_Off!Q473</f>
        <v>600000</v>
      </c>
      <c r="P441" t="str">
        <f>On_Off!R473</f>
        <v>FJD</v>
      </c>
    </row>
    <row r="442" spans="1:16">
      <c r="A442" t="str">
        <f>On_Off!A474</f>
        <v>A147</v>
      </c>
      <c r="B442" t="str">
        <f>On_Off!B474</f>
        <v>OFF</v>
      </c>
      <c r="C442">
        <f>On_Off!C474</f>
        <v>0</v>
      </c>
      <c r="D442" t="str">
        <f>On_Off!D474</f>
        <v>Air</v>
      </c>
      <c r="E442" t="str">
        <f>On_Off!E474</f>
        <v>Upgrade</v>
      </c>
      <c r="F442" t="str">
        <f>On_Off!G474</f>
        <v>MTCA</v>
      </c>
      <c r="G442" t="str">
        <f>On_Off!H474</f>
        <v>AF</v>
      </c>
      <c r="H442" t="str">
        <f>On_Off!I474</f>
        <v>Fiji Airports</v>
      </c>
      <c r="I442" t="str">
        <f>On_Off!J474</f>
        <v>Aviation Safety and Security</v>
      </c>
      <c r="J442" t="str">
        <f>On_Off!K474</f>
        <v xml:space="preserve">ATM and Tower Equipment Room Upgrades </v>
      </c>
      <c r="K442" t="str">
        <f>On_Off!M474</f>
        <v>National</v>
      </c>
      <c r="L442" t="str">
        <f>On_Off!P474</f>
        <v>Planning</v>
      </c>
      <c r="M442" s="97">
        <f t="shared" si="7"/>
        <v>585000</v>
      </c>
      <c r="N442" s="96">
        <f>IF(O442&lt;&gt;"",((O442/VLOOKUP(P442,Codes!$A$118:$B$122,2,FALSE))/1000000), "")</f>
        <v>0.58499999999999996</v>
      </c>
      <c r="O442">
        <f>On_Off!Q474</f>
        <v>585000</v>
      </c>
      <c r="P442" t="str">
        <f>On_Off!R474</f>
        <v>FJD</v>
      </c>
    </row>
    <row r="443" spans="1:16">
      <c r="A443" t="str">
        <f>On_Off!A475</f>
        <v>A148</v>
      </c>
      <c r="B443" t="str">
        <f>On_Off!B475</f>
        <v>OFF</v>
      </c>
      <c r="C443" t="str">
        <f>On_Off!C475</f>
        <v>A146</v>
      </c>
      <c r="D443" t="str">
        <f>On_Off!D475</f>
        <v>Air</v>
      </c>
      <c r="E443" t="str">
        <f>On_Off!E475</f>
        <v>Upgrade</v>
      </c>
      <c r="F443" t="str">
        <f>On_Off!G475</f>
        <v>MTCA</v>
      </c>
      <c r="G443" t="str">
        <f>On_Off!H475</f>
        <v>AF</v>
      </c>
      <c r="H443" t="str">
        <f>On_Off!I475</f>
        <v>Fiji Airports</v>
      </c>
      <c r="I443" t="str">
        <f>On_Off!J475</f>
        <v>Critical Infrastructure for International Connectivity</v>
      </c>
      <c r="J443" t="str">
        <f>On_Off!K475</f>
        <v xml:space="preserve">Baggage Handling Makeup Capacity Design </v>
      </c>
      <c r="K443" t="str">
        <f>On_Off!M475</f>
        <v>National</v>
      </c>
      <c r="L443" t="str">
        <f>On_Off!P475</f>
        <v>Planning</v>
      </c>
      <c r="M443" s="97">
        <f t="shared" si="7"/>
        <v>501000</v>
      </c>
      <c r="N443" s="96">
        <f>IF(O443&lt;&gt;"",((O443/VLOOKUP(P443,Codes!$A$118:$B$122,2,FALSE))/1000000), "")</f>
        <v>0.501</v>
      </c>
      <c r="O443">
        <f>On_Off!Q475</f>
        <v>501000</v>
      </c>
      <c r="P443" t="str">
        <f>On_Off!R475</f>
        <v>FJD</v>
      </c>
    </row>
    <row r="444" spans="1:16">
      <c r="A444" t="str">
        <f>On_Off!A476</f>
        <v>A149</v>
      </c>
      <c r="B444" t="str">
        <f>On_Off!B476</f>
        <v>OFF</v>
      </c>
      <c r="C444" t="str">
        <f>On_Off!C476</f>
        <v>A146</v>
      </c>
      <c r="D444" t="str">
        <f>On_Off!D476</f>
        <v>Air</v>
      </c>
      <c r="E444" t="str">
        <f>On_Off!E476</f>
        <v>Upgrade</v>
      </c>
      <c r="F444" t="str">
        <f>On_Off!G476</f>
        <v>MTCA</v>
      </c>
      <c r="G444" t="str">
        <f>On_Off!H476</f>
        <v>AF</v>
      </c>
      <c r="H444" t="str">
        <f>On_Off!I476</f>
        <v>Fiji Airports</v>
      </c>
      <c r="I444" t="str">
        <f>On_Off!J476</f>
        <v>Critical Infrastructure for International Connectivity</v>
      </c>
      <c r="J444" t="str">
        <f>On_Off!K476</f>
        <v xml:space="preserve">Departures Lounge Expansion Design </v>
      </c>
      <c r="K444" t="str">
        <f>On_Off!M476</f>
        <v>National</v>
      </c>
      <c r="L444" t="str">
        <f>On_Off!P476</f>
        <v>Planning</v>
      </c>
      <c r="M444" s="97">
        <f t="shared" si="7"/>
        <v>400000</v>
      </c>
      <c r="N444" s="96">
        <f>IF(O444&lt;&gt;"",((O444/VLOOKUP(P444,Codes!$A$118:$B$122,2,FALSE))/1000000), "")</f>
        <v>0.4</v>
      </c>
      <c r="O444">
        <f>On_Off!Q476</f>
        <v>400000</v>
      </c>
      <c r="P444" t="str">
        <f>On_Off!R476</f>
        <v>FJD</v>
      </c>
    </row>
    <row r="445" spans="1:16">
      <c r="A445" t="str">
        <f>On_Off!A477</f>
        <v>A150</v>
      </c>
      <c r="B445" t="str">
        <f>On_Off!B477</f>
        <v>OFF</v>
      </c>
      <c r="C445" t="str">
        <f>On_Off!C477</f>
        <v>A146</v>
      </c>
      <c r="D445" t="str">
        <f>On_Off!D477</f>
        <v>Air</v>
      </c>
      <c r="E445" t="str">
        <f>On_Off!E477</f>
        <v>Upgrade</v>
      </c>
      <c r="F445" t="str">
        <f>On_Off!G477</f>
        <v>MTCA</v>
      </c>
      <c r="G445" t="str">
        <f>On_Off!H477</f>
        <v>AF</v>
      </c>
      <c r="H445" t="str">
        <f>On_Off!I477</f>
        <v>Fiji Airports</v>
      </c>
      <c r="I445" t="str">
        <f>On_Off!J477</f>
        <v>Critical Infrastructure for International Connectivity</v>
      </c>
      <c r="J445" t="str">
        <f>On_Off!K477</f>
        <v>Automated Security Control for International Departures</v>
      </c>
      <c r="K445" t="str">
        <f>On_Off!M477</f>
        <v>National</v>
      </c>
      <c r="L445" t="str">
        <f>On_Off!P477</f>
        <v>Planning</v>
      </c>
      <c r="M445" s="97">
        <f t="shared" si="7"/>
        <v>400000</v>
      </c>
      <c r="N445" s="96">
        <f>IF(O445&lt;&gt;"",((O445/VLOOKUP(P445,Codes!$A$118:$B$122,2,FALSE))/1000000), "")</f>
        <v>0.4</v>
      </c>
      <c r="O445">
        <f>On_Off!Q477</f>
        <v>400000</v>
      </c>
      <c r="P445" t="str">
        <f>On_Off!R477</f>
        <v>FJD</v>
      </c>
    </row>
    <row r="446" spans="1:16">
      <c r="A446" t="str">
        <f>On_Off!A478</f>
        <v>A151</v>
      </c>
      <c r="B446" t="str">
        <f>On_Off!B478</f>
        <v>OFF</v>
      </c>
      <c r="C446" t="str">
        <f>On_Off!C478</f>
        <v>A146</v>
      </c>
      <c r="D446" t="str">
        <f>On_Off!D478</f>
        <v>Air</v>
      </c>
      <c r="E446" t="str">
        <f>On_Off!E478</f>
        <v>New</v>
      </c>
      <c r="F446" t="str">
        <f>On_Off!G478</f>
        <v>MTCA</v>
      </c>
      <c r="G446" t="str">
        <f>On_Off!H478</f>
        <v>AF</v>
      </c>
      <c r="H446" t="str">
        <f>On_Off!I478</f>
        <v>Fiji Airports</v>
      </c>
      <c r="I446" t="str">
        <f>On_Off!J478</f>
        <v>Critical Infrastructure for International Connectivity</v>
      </c>
      <c r="J446" t="str">
        <f>On_Off!K478</f>
        <v>Offgates apron Stage 3 Design (ATS apron site expansion)</v>
      </c>
      <c r="K446" t="str">
        <f>On_Off!M478</f>
        <v>National</v>
      </c>
      <c r="L446" t="str">
        <f>On_Off!P478</f>
        <v>Planning</v>
      </c>
      <c r="M446" s="97">
        <f t="shared" si="7"/>
        <v>320000</v>
      </c>
      <c r="N446" s="96">
        <f>IF(O446&lt;&gt;"",((O446/VLOOKUP(P446,Codes!$A$118:$B$122,2,FALSE))/1000000), "")</f>
        <v>0.32</v>
      </c>
      <c r="O446">
        <f>On_Off!Q478</f>
        <v>320000</v>
      </c>
      <c r="P446" t="str">
        <f>On_Off!R478</f>
        <v>FJD</v>
      </c>
    </row>
    <row r="447" spans="1:16">
      <c r="A447" t="str">
        <f>On_Off!A479</f>
        <v>A152</v>
      </c>
      <c r="B447" t="str">
        <f>On_Off!B479</f>
        <v>OFF</v>
      </c>
      <c r="C447" t="str">
        <f>On_Off!C479</f>
        <v>A146</v>
      </c>
      <c r="D447" t="str">
        <f>On_Off!D479</f>
        <v>Air</v>
      </c>
      <c r="E447" t="str">
        <f>On_Off!E479</f>
        <v>New</v>
      </c>
      <c r="F447" t="str">
        <f>On_Off!G479</f>
        <v>MTCA</v>
      </c>
      <c r="G447" t="str">
        <f>On_Off!H479</f>
        <v>AF</v>
      </c>
      <c r="H447" t="str">
        <f>On_Off!I479</f>
        <v>Fiji Airports</v>
      </c>
      <c r="I447" t="str">
        <f>On_Off!J479</f>
        <v>Critical Infrastructure for International Connectivity</v>
      </c>
      <c r="J447" t="str">
        <f>On_Off!K479</f>
        <v>Offgates Apron Stage 3 Construction</v>
      </c>
      <c r="K447" t="str">
        <f>On_Off!M479</f>
        <v>National</v>
      </c>
      <c r="L447" t="str">
        <f>On_Off!P479</f>
        <v>Planning</v>
      </c>
      <c r="M447" s="97">
        <f t="shared" si="7"/>
        <v>14000000</v>
      </c>
      <c r="N447" s="96">
        <f>IF(O447&lt;&gt;"",((O447/VLOOKUP(P447,Codes!$A$118:$B$122,2,FALSE))/1000000), "")</f>
        <v>14</v>
      </c>
      <c r="O447">
        <f>On_Off!Q479</f>
        <v>14000000</v>
      </c>
      <c r="P447" t="str">
        <f>On_Off!R479</f>
        <v>FJD</v>
      </c>
    </row>
    <row r="448" spans="1:16">
      <c r="A448" t="str">
        <f>On_Off!A480</f>
        <v>A153</v>
      </c>
      <c r="B448" t="str">
        <f>On_Off!B480</f>
        <v>OFF</v>
      </c>
      <c r="C448" t="str">
        <f>On_Off!C480</f>
        <v>A146</v>
      </c>
      <c r="D448" t="str">
        <f>On_Off!D480</f>
        <v>Air</v>
      </c>
      <c r="E448" t="str">
        <f>On_Off!E480</f>
        <v>New</v>
      </c>
      <c r="F448" t="str">
        <f>On_Off!G480</f>
        <v>MTCA</v>
      </c>
      <c r="G448" t="str">
        <f>On_Off!H480</f>
        <v>AF</v>
      </c>
      <c r="H448" t="str">
        <f>On_Off!I480</f>
        <v>Fiji Airports</v>
      </c>
      <c r="I448" t="str">
        <f>On_Off!J480</f>
        <v>Critical Infrastructure for International Connectivity</v>
      </c>
      <c r="J448" t="str">
        <f>On_Off!K480</f>
        <v>Terminal Wedge Infill Design</v>
      </c>
      <c r="K448" t="str">
        <f>On_Off!M480</f>
        <v>National</v>
      </c>
      <c r="L448" t="str">
        <f>On_Off!P480</f>
        <v>Planning</v>
      </c>
      <c r="M448" s="97">
        <f t="shared" si="7"/>
        <v>8000000</v>
      </c>
      <c r="N448" s="96">
        <f>IF(O448&lt;&gt;"",((O448/VLOOKUP(P448,Codes!$A$118:$B$122,2,FALSE))/1000000), "")</f>
        <v>8</v>
      </c>
      <c r="O448">
        <f>On_Off!Q480</f>
        <v>8000000</v>
      </c>
      <c r="P448" t="str">
        <f>On_Off!R480</f>
        <v>FJD</v>
      </c>
    </row>
    <row r="449" spans="1:16">
      <c r="A449" t="str">
        <f>On_Off!A481</f>
        <v>A154</v>
      </c>
      <c r="B449" t="str">
        <f>On_Off!B481</f>
        <v>OFF</v>
      </c>
      <c r="C449" t="str">
        <f>On_Off!C481</f>
        <v>A146</v>
      </c>
      <c r="D449" t="str">
        <f>On_Off!D481</f>
        <v>Air</v>
      </c>
      <c r="E449" t="str">
        <f>On_Off!E481</f>
        <v>New</v>
      </c>
      <c r="F449" t="str">
        <f>On_Off!G481</f>
        <v>MTCA</v>
      </c>
      <c r="G449" t="str">
        <f>On_Off!H481</f>
        <v>AF</v>
      </c>
      <c r="H449" t="str">
        <f>On_Off!I481</f>
        <v>Fiji Airports</v>
      </c>
      <c r="I449" t="str">
        <f>On_Off!J481</f>
        <v>Critical Infrastructure for International Connectivity</v>
      </c>
      <c r="J449" t="str">
        <f>On_Off!K481</f>
        <v xml:space="preserve">Terminal Wedge Construction </v>
      </c>
      <c r="K449" t="str">
        <f>On_Off!M481</f>
        <v>National</v>
      </c>
      <c r="L449" t="str">
        <f>On_Off!P481</f>
        <v>Planning</v>
      </c>
      <c r="M449" s="97">
        <f t="shared" si="7"/>
        <v>255000000</v>
      </c>
      <c r="N449" s="96">
        <f>IF(O449&lt;&gt;"",((O449/VLOOKUP(P449,Codes!$A$118:$B$122,2,FALSE))/1000000), "")</f>
        <v>255</v>
      </c>
      <c r="O449">
        <f>On_Off!Q481</f>
        <v>255000000</v>
      </c>
      <c r="P449" t="str">
        <f>On_Off!R481</f>
        <v>FJD</v>
      </c>
    </row>
    <row r="450" spans="1:16">
      <c r="A450" t="str">
        <f>On_Off!A482</f>
        <v>A155</v>
      </c>
      <c r="B450" t="str">
        <f>On_Off!B482</f>
        <v>OFF</v>
      </c>
      <c r="C450">
        <f>On_Off!C482</f>
        <v>0</v>
      </c>
      <c r="D450" t="str">
        <f>On_Off!D482</f>
        <v>Air</v>
      </c>
      <c r="E450" t="str">
        <f>On_Off!E482</f>
        <v>Upgrade</v>
      </c>
      <c r="F450" t="str">
        <f>On_Off!G482</f>
        <v>MTCA</v>
      </c>
      <c r="G450" t="str">
        <f>On_Off!H482</f>
        <v>AF</v>
      </c>
      <c r="H450" t="str">
        <f>On_Off!I482</f>
        <v>Fiji Airports</v>
      </c>
      <c r="I450" t="str">
        <f>On_Off!J482</f>
        <v>Outer Islands Connectivity</v>
      </c>
      <c r="J450" t="str">
        <f>On_Off!K482</f>
        <v>Bureta Apron expansions</v>
      </c>
      <c r="K450" t="str">
        <f>On_Off!M482</f>
        <v>Central</v>
      </c>
      <c r="L450" t="str">
        <f>On_Off!P482</f>
        <v>Planning</v>
      </c>
      <c r="M450" s="97">
        <f t="shared" si="7"/>
        <v>300000</v>
      </c>
      <c r="N450" s="96">
        <f>IF(O450&lt;&gt;"",((O450/VLOOKUP(P450,Codes!$A$118:$B$122,2,FALSE))/1000000), "")</f>
        <v>0.3</v>
      </c>
      <c r="O450">
        <f>On_Off!Q482</f>
        <v>300000</v>
      </c>
      <c r="P450" t="str">
        <f>On_Off!R482</f>
        <v>FJD</v>
      </c>
    </row>
    <row r="451" spans="1:16">
      <c r="A451" t="str">
        <f>On_Off!A483</f>
        <v>A156</v>
      </c>
      <c r="B451" t="str">
        <f>On_Off!B483</f>
        <v>OFF</v>
      </c>
      <c r="C451">
        <f>On_Off!C483</f>
        <v>0</v>
      </c>
      <c r="D451" t="str">
        <f>On_Off!D483</f>
        <v>Air</v>
      </c>
      <c r="E451" t="str">
        <f>On_Off!E483</f>
        <v>Renew</v>
      </c>
      <c r="F451" t="str">
        <f>On_Off!G483</f>
        <v>MTCA</v>
      </c>
      <c r="G451" t="str">
        <f>On_Off!H483</f>
        <v>AF</v>
      </c>
      <c r="H451" t="str">
        <f>On_Off!I483</f>
        <v>Fiji Airports</v>
      </c>
      <c r="I451" t="str">
        <f>On_Off!J483</f>
        <v>Outer Islands Connectivity</v>
      </c>
      <c r="J451" t="str">
        <f>On_Off!K483</f>
        <v>Bureta River enchroachment</v>
      </c>
      <c r="K451" t="str">
        <f>On_Off!M483</f>
        <v>Central</v>
      </c>
      <c r="L451" t="str">
        <f>On_Off!P483</f>
        <v>Planning</v>
      </c>
      <c r="M451" s="97">
        <f t="shared" si="7"/>
        <v>1800000</v>
      </c>
      <c r="N451" s="96">
        <f>IF(O451&lt;&gt;"",((O451/VLOOKUP(P451,Codes!$A$118:$B$122,2,FALSE))/1000000), "")</f>
        <v>1.8</v>
      </c>
      <c r="O451">
        <f>On_Off!Q483</f>
        <v>1800000</v>
      </c>
      <c r="P451" t="str">
        <f>On_Off!R483</f>
        <v>FJD</v>
      </c>
    </row>
    <row r="452" spans="1:16">
      <c r="A452" t="str">
        <f>On_Off!A484</f>
        <v>A157</v>
      </c>
      <c r="B452" t="str">
        <f>On_Off!B484</f>
        <v>OFF</v>
      </c>
      <c r="C452">
        <f>On_Off!C484</f>
        <v>0</v>
      </c>
      <c r="D452" t="str">
        <f>On_Off!D484</f>
        <v>Air</v>
      </c>
      <c r="E452" t="str">
        <f>On_Off!E484</f>
        <v>Renew</v>
      </c>
      <c r="F452" t="str">
        <f>On_Off!G484</f>
        <v>MTCA</v>
      </c>
      <c r="G452" t="str">
        <f>On_Off!H484</f>
        <v>AF</v>
      </c>
      <c r="H452" t="str">
        <f>On_Off!I484</f>
        <v>Fiji Airports</v>
      </c>
      <c r="I452" t="str">
        <f>On_Off!J484</f>
        <v>Outer Islands Connectivity</v>
      </c>
      <c r="J452" t="str">
        <f>On_Off!K484</f>
        <v xml:space="preserve">Outer Island Terminal Replacements: - Replacement Cicia </v>
      </c>
      <c r="K452" t="str">
        <f>On_Off!M484</f>
        <v>Eastern</v>
      </c>
      <c r="L452" t="str">
        <f>On_Off!P484</f>
        <v>Planning</v>
      </c>
      <c r="M452" s="97">
        <f t="shared" si="7"/>
        <v>1233000</v>
      </c>
      <c r="N452" s="96">
        <f>IF(O452&lt;&gt;"",((O452/VLOOKUP(P452,Codes!$A$118:$B$122,2,FALSE))/1000000), "")</f>
        <v>1.2330000000000001</v>
      </c>
      <c r="O452">
        <f>On_Off!Q484</f>
        <v>1233000</v>
      </c>
      <c r="P452" t="str">
        <f>On_Off!R484</f>
        <v>FJD</v>
      </c>
    </row>
    <row r="453" spans="1:16">
      <c r="A453" t="str">
        <f>On_Off!A485</f>
        <v>A158</v>
      </c>
      <c r="B453" t="str">
        <f>On_Off!B485</f>
        <v>OFF</v>
      </c>
      <c r="C453">
        <f>On_Off!C485</f>
        <v>0</v>
      </c>
      <c r="D453" t="str">
        <f>On_Off!D485</f>
        <v>Air</v>
      </c>
      <c r="E453" t="str">
        <f>On_Off!E485</f>
        <v>Renew</v>
      </c>
      <c r="F453" t="str">
        <f>On_Off!G485</f>
        <v>MTCA</v>
      </c>
      <c r="G453" t="str">
        <f>On_Off!H485</f>
        <v>AF</v>
      </c>
      <c r="H453" t="str">
        <f>On_Off!I485</f>
        <v>Fiji Airports</v>
      </c>
      <c r="I453" t="str">
        <f>On_Off!J485</f>
        <v>Outer Islands Connectivity</v>
      </c>
      <c r="J453" t="str">
        <f>On_Off!K485</f>
        <v>Cicia Seawall</v>
      </c>
      <c r="K453" t="str">
        <f>On_Off!M485</f>
        <v>Eastern</v>
      </c>
      <c r="L453" t="str">
        <f>On_Off!P485</f>
        <v>Planning</v>
      </c>
      <c r="M453" s="97">
        <f t="shared" si="7"/>
        <v>900000</v>
      </c>
      <c r="N453" s="96">
        <f>IF(O453&lt;&gt;"",((O453/VLOOKUP(P453,Codes!$A$118:$B$122,2,FALSE))/1000000), "")</f>
        <v>0.9</v>
      </c>
      <c r="O453">
        <f>On_Off!Q485</f>
        <v>900000</v>
      </c>
      <c r="P453" t="str">
        <f>On_Off!R485</f>
        <v>FJD</v>
      </c>
    </row>
    <row r="454" spans="1:16">
      <c r="A454" t="str">
        <f>On_Off!A486</f>
        <v>A159</v>
      </c>
      <c r="B454" t="str">
        <f>On_Off!B486</f>
        <v>OFF</v>
      </c>
      <c r="C454">
        <f>On_Off!C486</f>
        <v>0</v>
      </c>
      <c r="D454" t="str">
        <f>On_Off!D486</f>
        <v>Air</v>
      </c>
      <c r="E454" t="str">
        <f>On_Off!E486</f>
        <v>Renew</v>
      </c>
      <c r="F454" t="str">
        <f>On_Off!G486</f>
        <v>MTCA</v>
      </c>
      <c r="G454" t="str">
        <f>On_Off!H486</f>
        <v>AF</v>
      </c>
      <c r="H454" t="str">
        <f>On_Off!I486</f>
        <v>Fiji Airports</v>
      </c>
      <c r="I454" t="str">
        <f>On_Off!J486</f>
        <v>Outer Islands Connectivity</v>
      </c>
      <c r="J454" t="str">
        <f>On_Off!K486</f>
        <v xml:space="preserve">Outer Island Terminal Replacements: - Replacement Gau, </v>
      </c>
      <c r="K454" t="str">
        <f>On_Off!M486</f>
        <v>Eastern</v>
      </c>
      <c r="L454" t="str">
        <f>On_Off!P486</f>
        <v>Planning</v>
      </c>
      <c r="M454" s="97">
        <f t="shared" si="7"/>
        <v>1233000</v>
      </c>
      <c r="N454" s="96">
        <f>IF(O454&lt;&gt;"",((O454/VLOOKUP(P454,Codes!$A$118:$B$122,2,FALSE))/1000000), "")</f>
        <v>1.2330000000000001</v>
      </c>
      <c r="O454">
        <f>On_Off!Q486</f>
        <v>1233000</v>
      </c>
      <c r="P454" t="str">
        <f>On_Off!R486</f>
        <v>FJD</v>
      </c>
    </row>
    <row r="455" spans="1:16">
      <c r="A455" t="str">
        <f>On_Off!A487</f>
        <v>A160</v>
      </c>
      <c r="B455" t="str">
        <f>On_Off!B487</f>
        <v>OFF</v>
      </c>
      <c r="C455">
        <f>On_Off!C487</f>
        <v>0</v>
      </c>
      <c r="D455" t="str">
        <f>On_Off!D487</f>
        <v>Air</v>
      </c>
      <c r="E455" t="str">
        <f>On_Off!E487</f>
        <v>Renew</v>
      </c>
      <c r="F455" t="str">
        <f>On_Off!G487</f>
        <v>MTCA</v>
      </c>
      <c r="G455" t="str">
        <f>On_Off!H487</f>
        <v>AF</v>
      </c>
      <c r="H455" t="str">
        <f>On_Off!I487</f>
        <v>Fiji Airports</v>
      </c>
      <c r="I455" t="str">
        <f>On_Off!J487</f>
        <v>Outer Islands Connectivity</v>
      </c>
      <c r="J455" t="str">
        <f>On_Off!K487</f>
        <v>Outer Island Runway  strip upgrade</v>
      </c>
      <c r="K455" t="str">
        <f>On_Off!M487</f>
        <v>National</v>
      </c>
      <c r="L455" t="str">
        <f>On_Off!P487</f>
        <v>Planning</v>
      </c>
      <c r="M455" s="97">
        <f t="shared" si="7"/>
        <v>15000000</v>
      </c>
      <c r="N455" s="96">
        <f>IF(O455&lt;&gt;"",((O455/VLOOKUP(P455,Codes!$A$118:$B$122,2,FALSE))/1000000), "")</f>
        <v>15</v>
      </c>
      <c r="O455">
        <f>On_Off!Q487</f>
        <v>15000000</v>
      </c>
      <c r="P455" t="str">
        <f>On_Off!R487</f>
        <v>FJD</v>
      </c>
    </row>
    <row r="456" spans="1:16">
      <c r="A456" t="str">
        <f>On_Off!A488</f>
        <v>A161</v>
      </c>
      <c r="B456" t="str">
        <f>On_Off!B488</f>
        <v>OFF</v>
      </c>
      <c r="C456">
        <f>On_Off!C488</f>
        <v>0</v>
      </c>
      <c r="D456" t="str">
        <f>On_Off!D488</f>
        <v>Air</v>
      </c>
      <c r="E456" t="str">
        <f>On_Off!E488</f>
        <v>Renew</v>
      </c>
      <c r="F456" t="str">
        <f>On_Off!G488</f>
        <v>MTCA</v>
      </c>
      <c r="G456" t="str">
        <f>On_Off!H488</f>
        <v>AF</v>
      </c>
      <c r="H456" t="str">
        <f>On_Off!I488</f>
        <v>Fiji Airports</v>
      </c>
      <c r="I456" t="str">
        <f>On_Off!J488</f>
        <v>Outer Islands Connectivity</v>
      </c>
      <c r="J456" t="str">
        <f>On_Off!K488</f>
        <v>Labasa Terminal Construction</v>
      </c>
      <c r="K456" t="str">
        <f>On_Off!M488</f>
        <v>Northern</v>
      </c>
      <c r="L456" t="str">
        <f>On_Off!P488</f>
        <v>Planning</v>
      </c>
      <c r="M456" s="97">
        <f t="shared" si="7"/>
        <v>4000000</v>
      </c>
      <c r="N456" s="96">
        <f>IF(O456&lt;&gt;"",((O456/VLOOKUP(P456,Codes!$A$118:$B$122,2,FALSE))/1000000), "")</f>
        <v>4</v>
      </c>
      <c r="O456">
        <f>On_Off!Q488</f>
        <v>4000000</v>
      </c>
      <c r="P456" t="str">
        <f>On_Off!R488</f>
        <v>FJD</v>
      </c>
    </row>
    <row r="457" spans="1:16">
      <c r="A457" t="str">
        <f>On_Off!A489</f>
        <v>A162</v>
      </c>
      <c r="B457" t="str">
        <f>On_Off!B489</f>
        <v>OFF</v>
      </c>
      <c r="C457">
        <f>On_Off!C489</f>
        <v>0</v>
      </c>
      <c r="D457" t="str">
        <f>On_Off!D489</f>
        <v>Air</v>
      </c>
      <c r="E457" t="str">
        <f>On_Off!E489</f>
        <v>Renew</v>
      </c>
      <c r="F457" t="str">
        <f>On_Off!G489</f>
        <v>MTCA</v>
      </c>
      <c r="G457" t="str">
        <f>On_Off!H489</f>
        <v>AF</v>
      </c>
      <c r="H457" t="str">
        <f>On_Off!I489</f>
        <v>Fiji Airports</v>
      </c>
      <c r="I457" t="str">
        <f>On_Off!J489</f>
        <v>Outer Islands Connectivity</v>
      </c>
      <c r="J457" t="str">
        <f>On_Off!K489</f>
        <v>Labasa Runway Outer Pavement Teatment  SEST or Reseal</v>
      </c>
      <c r="K457" t="str">
        <f>On_Off!M489</f>
        <v>Northern</v>
      </c>
      <c r="L457" t="str">
        <f>On_Off!P489</f>
        <v>Appraising</v>
      </c>
      <c r="M457" s="97">
        <f t="shared" si="7"/>
        <v>430020</v>
      </c>
      <c r="N457" s="96">
        <f>IF(O457&lt;&gt;"",((O457/VLOOKUP(P457,Codes!$A$118:$B$122,2,FALSE))/1000000), "")</f>
        <v>0.43002000000000001</v>
      </c>
      <c r="O457">
        <f>On_Off!Q489</f>
        <v>430020</v>
      </c>
      <c r="P457" t="str">
        <f>On_Off!R489</f>
        <v>FJD</v>
      </c>
    </row>
    <row r="458" spans="1:16">
      <c r="A458" t="str">
        <f>On_Off!A490</f>
        <v>A163</v>
      </c>
      <c r="B458" t="str">
        <f>On_Off!B490</f>
        <v>OFF</v>
      </c>
      <c r="C458">
        <f>On_Off!C490</f>
        <v>0</v>
      </c>
      <c r="D458" t="str">
        <f>On_Off!D490</f>
        <v>Air</v>
      </c>
      <c r="E458" t="str">
        <f>On_Off!E490</f>
        <v>Renew</v>
      </c>
      <c r="F458" t="str">
        <f>On_Off!G490</f>
        <v>MTCA</v>
      </c>
      <c r="G458" t="str">
        <f>On_Off!H490</f>
        <v>AF</v>
      </c>
      <c r="H458" t="str">
        <f>On_Off!I490</f>
        <v>Fiji Airports</v>
      </c>
      <c r="I458" t="str">
        <f>On_Off!J490</f>
        <v>Outer Islands Connectivity</v>
      </c>
      <c r="J458" t="str">
        <f>On_Off!K490</f>
        <v>Solar security lighting at our domestic terminal</v>
      </c>
      <c r="K458" t="str">
        <f>On_Off!M490</f>
        <v>National</v>
      </c>
      <c r="L458" t="str">
        <f>On_Off!P490</f>
        <v>Planning</v>
      </c>
      <c r="M458" s="97">
        <f t="shared" si="7"/>
        <v>500000</v>
      </c>
      <c r="N458" s="96">
        <f>IF(O458&lt;&gt;"",((O458/VLOOKUP(P458,Codes!$A$118:$B$122,2,FALSE))/1000000), "")</f>
        <v>0.5</v>
      </c>
      <c r="O458">
        <f>On_Off!Q490</f>
        <v>500000</v>
      </c>
      <c r="P458" t="str">
        <f>On_Off!R490</f>
        <v>FJD</v>
      </c>
    </row>
    <row r="459" spans="1:16">
      <c r="A459" t="str">
        <f>On_Off!A491</f>
        <v>A164</v>
      </c>
      <c r="B459" t="str">
        <f>On_Off!B491</f>
        <v>OFF</v>
      </c>
      <c r="C459">
        <f>On_Off!C491</f>
        <v>0</v>
      </c>
      <c r="D459" t="str">
        <f>On_Off!D491</f>
        <v>Air</v>
      </c>
      <c r="E459" t="str">
        <f>On_Off!E491</f>
        <v>Renew</v>
      </c>
      <c r="F459" t="str">
        <f>On_Off!G491</f>
        <v>MTCA</v>
      </c>
      <c r="G459" t="str">
        <f>On_Off!H491</f>
        <v>AF</v>
      </c>
      <c r="H459" t="str">
        <f>On_Off!I491</f>
        <v>Fiji Airports</v>
      </c>
      <c r="I459" t="str">
        <f>On_Off!J491</f>
        <v>Outer Islands Connectivity</v>
      </c>
      <c r="J459" t="str">
        <f>On_Off!K491</f>
        <v>Labasa Runway PCN upgrade</v>
      </c>
      <c r="K459" t="str">
        <f>On_Off!M491</f>
        <v>Northern</v>
      </c>
      <c r="L459" t="str">
        <f>On_Off!P491</f>
        <v>Planning</v>
      </c>
      <c r="M459" s="97">
        <f t="shared" si="7"/>
        <v>2800000</v>
      </c>
      <c r="N459" s="96">
        <f>IF(O459&lt;&gt;"",((O459/VLOOKUP(P459,Codes!$A$118:$B$122,2,FALSE))/1000000), "")</f>
        <v>2.8</v>
      </c>
      <c r="O459">
        <f>On_Off!Q491</f>
        <v>2800000</v>
      </c>
      <c r="P459" t="str">
        <f>On_Off!R491</f>
        <v>FJD</v>
      </c>
    </row>
    <row r="460" spans="1:16">
      <c r="A460" t="str">
        <f>On_Off!A492</f>
        <v>A165</v>
      </c>
      <c r="B460" t="str">
        <f>On_Off!B492</f>
        <v>OFF</v>
      </c>
      <c r="C460">
        <f>On_Off!C492</f>
        <v>0</v>
      </c>
      <c r="D460" t="str">
        <f>On_Off!D492</f>
        <v>Air</v>
      </c>
      <c r="E460" t="str">
        <f>On_Off!E492</f>
        <v>Renew</v>
      </c>
      <c r="F460" t="str">
        <f>On_Off!G492</f>
        <v>MTCA</v>
      </c>
      <c r="G460" t="str">
        <f>On_Off!H492</f>
        <v>AF</v>
      </c>
      <c r="H460" t="str">
        <f>On_Off!I492</f>
        <v>Fiji Airports</v>
      </c>
      <c r="I460" t="str">
        <f>On_Off!J492</f>
        <v>Outer Islands Connectivity</v>
      </c>
      <c r="J460" t="str">
        <f>On_Off!K492</f>
        <v>Apron expansion</v>
      </c>
      <c r="K460" t="str">
        <f>On_Off!M492</f>
        <v>Northern</v>
      </c>
      <c r="L460" t="str">
        <f>On_Off!P492</f>
        <v>Planning</v>
      </c>
      <c r="M460" s="97">
        <f t="shared" si="7"/>
        <v>400000</v>
      </c>
      <c r="N460" s="96">
        <f>IF(O460&lt;&gt;"",((O460/VLOOKUP(P460,Codes!$A$118:$B$122,2,FALSE))/1000000), "")</f>
        <v>0.4</v>
      </c>
      <c r="O460">
        <f>On_Off!Q492</f>
        <v>400000</v>
      </c>
      <c r="P460" t="str">
        <f>On_Off!R492</f>
        <v>FJD</v>
      </c>
    </row>
    <row r="461" spans="1:16">
      <c r="A461" t="str">
        <f>On_Off!A493</f>
        <v>A166</v>
      </c>
      <c r="B461" t="str">
        <f>On_Off!B493</f>
        <v>OFF</v>
      </c>
      <c r="C461">
        <f>On_Off!C493</f>
        <v>0</v>
      </c>
      <c r="D461" t="str">
        <f>On_Off!D493</f>
        <v>Air</v>
      </c>
      <c r="E461" t="str">
        <f>On_Off!E493</f>
        <v>Renew</v>
      </c>
      <c r="F461" t="str">
        <f>On_Off!G493</f>
        <v>MTCA</v>
      </c>
      <c r="G461" t="str">
        <f>On_Off!H493</f>
        <v>AF</v>
      </c>
      <c r="H461" t="str">
        <f>On_Off!I493</f>
        <v>Fiji Airports</v>
      </c>
      <c r="I461" t="str">
        <f>On_Off!J493</f>
        <v>Outer Islands Connectivity</v>
      </c>
      <c r="J461" t="str">
        <f>On_Off!K493</f>
        <v>Matei Airstrip Extension and Upgrade</v>
      </c>
      <c r="K461" t="str">
        <f>On_Off!M493</f>
        <v>Northern</v>
      </c>
      <c r="L461" t="str">
        <f>On_Off!P493</f>
        <v>Planning</v>
      </c>
      <c r="M461" s="97">
        <f t="shared" si="7"/>
        <v>15000000</v>
      </c>
      <c r="N461" s="96">
        <f>IF(O461&lt;&gt;"",((O461/VLOOKUP(P461,Codes!$A$118:$B$122,2,FALSE))/1000000), "")</f>
        <v>15</v>
      </c>
      <c r="O461">
        <f>On_Off!Q493</f>
        <v>15000000</v>
      </c>
      <c r="P461" t="str">
        <f>On_Off!R493</f>
        <v>FJD</v>
      </c>
    </row>
    <row r="462" spans="1:16">
      <c r="A462" t="str">
        <f>On_Off!A494</f>
        <v>A167</v>
      </c>
      <c r="B462" t="str">
        <f>On_Off!B494</f>
        <v>OFF</v>
      </c>
      <c r="C462">
        <f>On_Off!C494</f>
        <v>0</v>
      </c>
      <c r="D462" t="str">
        <f>On_Off!D494</f>
        <v>Air</v>
      </c>
      <c r="E462" t="str">
        <f>On_Off!E494</f>
        <v>Renew</v>
      </c>
      <c r="F462" t="str">
        <f>On_Off!G494</f>
        <v>MTCA</v>
      </c>
      <c r="G462" t="str">
        <f>On_Off!H494</f>
        <v>AF</v>
      </c>
      <c r="H462" t="str">
        <f>On_Off!I494</f>
        <v>Fiji Airports</v>
      </c>
      <c r="I462" t="str">
        <f>On_Off!J494</f>
        <v>Outer Islands Connectivity</v>
      </c>
      <c r="J462" t="str">
        <f>On_Off!K494</f>
        <v>Matei Airstrip Extension and Upgrade – Land Acquisition</v>
      </c>
      <c r="K462" t="str">
        <f>On_Off!M494</f>
        <v>Northern</v>
      </c>
      <c r="L462" t="str">
        <f>On_Off!P494</f>
        <v>Planning</v>
      </c>
      <c r="M462" s="97">
        <f t="shared" si="7"/>
        <v>1460000</v>
      </c>
      <c r="N462" s="96">
        <f>IF(O462&lt;&gt;"",((O462/VLOOKUP(P462,Codes!$A$118:$B$122,2,FALSE))/1000000), "")</f>
        <v>1.46</v>
      </c>
      <c r="O462">
        <f>On_Off!Q494</f>
        <v>1460000</v>
      </c>
      <c r="P462" t="str">
        <f>On_Off!R494</f>
        <v>FJD</v>
      </c>
    </row>
    <row r="463" spans="1:16">
      <c r="A463" t="str">
        <f>On_Off!A495</f>
        <v>A168</v>
      </c>
      <c r="B463" t="str">
        <f>On_Off!B495</f>
        <v>OFF</v>
      </c>
      <c r="C463">
        <f>On_Off!C495</f>
        <v>0</v>
      </c>
      <c r="D463" t="str">
        <f>On_Off!D495</f>
        <v>Air</v>
      </c>
      <c r="E463" t="str">
        <f>On_Off!E495</f>
        <v>Renew</v>
      </c>
      <c r="F463" t="str">
        <f>On_Off!G495</f>
        <v>MTCA</v>
      </c>
      <c r="G463" t="str">
        <f>On_Off!H495</f>
        <v>AF</v>
      </c>
      <c r="H463" t="str">
        <f>On_Off!I495</f>
        <v>Fiji Airports</v>
      </c>
      <c r="I463" t="str">
        <f>On_Off!J495</f>
        <v>Outer Islands Connectivity</v>
      </c>
      <c r="J463" t="str">
        <f>On_Off!K495</f>
        <v xml:space="preserve">Matei Airstrip Extension and Upgrade Design </v>
      </c>
      <c r="K463" t="str">
        <f>On_Off!M495</f>
        <v>Northern</v>
      </c>
      <c r="L463" t="str">
        <f>On_Off!P495</f>
        <v>Planning</v>
      </c>
      <c r="M463" s="97">
        <f t="shared" si="7"/>
        <v>456776</v>
      </c>
      <c r="N463" s="96">
        <f>IF(O463&lt;&gt;"",((O463/VLOOKUP(P463,Codes!$A$118:$B$122,2,FALSE))/1000000), "")</f>
        <v>0.45677600000000002</v>
      </c>
      <c r="O463">
        <f>On_Off!Q495</f>
        <v>456776</v>
      </c>
      <c r="P463" t="str">
        <f>On_Off!R495</f>
        <v>FJD</v>
      </c>
    </row>
    <row r="464" spans="1:16">
      <c r="A464" t="str">
        <f>On_Off!A496</f>
        <v>A169</v>
      </c>
      <c r="B464" t="str">
        <f>On_Off!B496</f>
        <v>OFF</v>
      </c>
      <c r="C464">
        <f>On_Off!C496</f>
        <v>0</v>
      </c>
      <c r="D464" t="str">
        <f>On_Off!D496</f>
        <v>Air</v>
      </c>
      <c r="E464" t="str">
        <f>On_Off!E496</f>
        <v>Renew</v>
      </c>
      <c r="F464" t="str">
        <f>On_Off!G496</f>
        <v>MTCA</v>
      </c>
      <c r="G464" t="str">
        <f>On_Off!H496</f>
        <v>AF</v>
      </c>
      <c r="H464" t="str">
        <f>On_Off!I496</f>
        <v>Fiji Airports</v>
      </c>
      <c r="I464" t="str">
        <f>On_Off!J496</f>
        <v>Outer Islands Connectivity</v>
      </c>
      <c r="J464" t="str">
        <f>On_Off!K496</f>
        <v>Matei Airstrip Extension and Upgrade</v>
      </c>
      <c r="K464" t="str">
        <f>On_Off!M496</f>
        <v>Northern</v>
      </c>
      <c r="L464" t="str">
        <f>On_Off!P496</f>
        <v>Planning</v>
      </c>
      <c r="M464" s="97">
        <f t="shared" si="7"/>
        <v>2800000</v>
      </c>
      <c r="N464" s="96">
        <f>IF(O464&lt;&gt;"",((O464/VLOOKUP(P464,Codes!$A$118:$B$122,2,FALSE))/1000000), "")</f>
        <v>2.8</v>
      </c>
      <c r="O464">
        <f>On_Off!Q496</f>
        <v>2800000</v>
      </c>
      <c r="P464" t="str">
        <f>On_Off!R496</f>
        <v>FJD</v>
      </c>
    </row>
    <row r="465" spans="1:16">
      <c r="A465" t="str">
        <f>On_Off!A497</f>
        <v>A170</v>
      </c>
      <c r="B465" t="str">
        <f>On_Off!B497</f>
        <v>OFF</v>
      </c>
      <c r="C465">
        <f>On_Off!C497</f>
        <v>0</v>
      </c>
      <c r="D465" t="str">
        <f>On_Off!D497</f>
        <v>Air</v>
      </c>
      <c r="E465" t="str">
        <f>On_Off!E497</f>
        <v>Renew</v>
      </c>
      <c r="F465" t="str">
        <f>On_Off!G497</f>
        <v>MTCA</v>
      </c>
      <c r="G465" t="str">
        <f>On_Off!H497</f>
        <v>AF</v>
      </c>
      <c r="H465" t="str">
        <f>On_Off!I497</f>
        <v>Fiji Airports</v>
      </c>
      <c r="I465" t="str">
        <f>On_Off!J497</f>
        <v>Outer Islands Connectivity</v>
      </c>
      <c r="J465" t="str">
        <f>On_Off!K497</f>
        <v>Outer Island Terminal Replacements: - Replacement Moala</v>
      </c>
      <c r="K465" t="str">
        <f>On_Off!M497</f>
        <v>Eastern</v>
      </c>
      <c r="L465" t="str">
        <f>On_Off!P497</f>
        <v>Planning</v>
      </c>
      <c r="M465" s="97">
        <f t="shared" si="7"/>
        <v>1333000</v>
      </c>
      <c r="N465" s="96">
        <f>IF(O465&lt;&gt;"",((O465/VLOOKUP(P465,Codes!$A$118:$B$122,2,FALSE))/1000000), "")</f>
        <v>1.333</v>
      </c>
      <c r="O465">
        <f>On_Off!Q497</f>
        <v>1333000</v>
      </c>
      <c r="P465" t="str">
        <f>On_Off!R497</f>
        <v>FJD</v>
      </c>
    </row>
    <row r="466" spans="1:16">
      <c r="A466" t="str">
        <f>On_Off!A498</f>
        <v>A171</v>
      </c>
      <c r="B466" t="str">
        <f>On_Off!B498</f>
        <v>OFF</v>
      </c>
      <c r="C466" t="str">
        <f>On_Off!C498</f>
        <v>A171</v>
      </c>
      <c r="D466" t="str">
        <f>On_Off!D498</f>
        <v>Air</v>
      </c>
      <c r="E466" t="str">
        <f>On_Off!E498</f>
        <v>Renew</v>
      </c>
      <c r="F466" t="str">
        <f>On_Off!G498</f>
        <v>MTCA</v>
      </c>
      <c r="G466" t="str">
        <f>On_Off!H498</f>
        <v>AF</v>
      </c>
      <c r="H466" t="str">
        <f>On_Off!I498</f>
        <v>Fiji Airports</v>
      </c>
      <c r="I466" t="str">
        <f>On_Off!J498</f>
        <v>Suva Nausori Connectivity</v>
      </c>
      <c r="J466" t="str">
        <f>On_Off!K498</f>
        <v>Nausori Runway Grooving</v>
      </c>
      <c r="K466" t="str">
        <f>On_Off!M498</f>
        <v>Central</v>
      </c>
      <c r="L466" t="str">
        <f>On_Off!P498</f>
        <v>Planning</v>
      </c>
      <c r="M466" s="97">
        <f t="shared" si="7"/>
        <v>800000</v>
      </c>
      <c r="N466" s="96">
        <f>IF(O466&lt;&gt;"",((O466/VLOOKUP(P466,Codes!$A$118:$B$122,2,FALSE))/1000000), "")</f>
        <v>0.8</v>
      </c>
      <c r="O466">
        <f>On_Off!Q498</f>
        <v>800000</v>
      </c>
      <c r="P466" t="str">
        <f>On_Off!R498</f>
        <v>FJD</v>
      </c>
    </row>
    <row r="467" spans="1:16">
      <c r="A467" t="str">
        <f>On_Off!A499</f>
        <v>A172</v>
      </c>
      <c r="B467" t="str">
        <f>On_Off!B499</f>
        <v>OFF</v>
      </c>
      <c r="C467">
        <f>On_Off!C499</f>
        <v>0</v>
      </c>
      <c r="D467" t="str">
        <f>On_Off!D499</f>
        <v>Air</v>
      </c>
      <c r="E467" t="str">
        <f>On_Off!E499</f>
        <v>Renew</v>
      </c>
      <c r="F467" t="str">
        <f>On_Off!G499</f>
        <v>MTCA</v>
      </c>
      <c r="G467" t="str">
        <f>On_Off!H499</f>
        <v>AF</v>
      </c>
      <c r="H467" t="str">
        <f>On_Off!I499</f>
        <v>Fiji Airports</v>
      </c>
      <c r="I467" t="str">
        <f>On_Off!J499</f>
        <v>Suva Nausori Connectivity</v>
      </c>
      <c r="J467" t="str">
        <f>On_Off!K499</f>
        <v xml:space="preserve">Nausori Runway Surface </v>
      </c>
      <c r="K467" t="str">
        <f>On_Off!M499</f>
        <v>Central</v>
      </c>
      <c r="L467" t="str">
        <f>On_Off!P499</f>
        <v>Ongoing</v>
      </c>
      <c r="M467" s="97">
        <f t="shared" si="7"/>
        <v>16000000</v>
      </c>
      <c r="N467" s="96">
        <f>IF(O467&lt;&gt;"",((O467/VLOOKUP(P467,Codes!$A$118:$B$122,2,FALSE))/1000000), "")</f>
        <v>16</v>
      </c>
      <c r="O467">
        <f>On_Off!Q499</f>
        <v>16000000</v>
      </c>
      <c r="P467" t="str">
        <f>On_Off!R499</f>
        <v>FJD</v>
      </c>
    </row>
    <row r="468" spans="1:16">
      <c r="A468" t="str">
        <f>On_Off!A500</f>
        <v>A173</v>
      </c>
      <c r="B468" t="str">
        <f>On_Off!B500</f>
        <v>OFF</v>
      </c>
      <c r="C468" t="str">
        <f>On_Off!C500</f>
        <v>A171</v>
      </c>
      <c r="D468" t="str">
        <f>On_Off!D500</f>
        <v>Air</v>
      </c>
      <c r="E468" t="str">
        <f>On_Off!E500</f>
        <v>Renew</v>
      </c>
      <c r="F468" t="str">
        <f>On_Off!G500</f>
        <v>MTCA</v>
      </c>
      <c r="G468" t="str">
        <f>On_Off!H500</f>
        <v>AF</v>
      </c>
      <c r="H468" t="str">
        <f>On_Off!I500</f>
        <v>Fiji Airports</v>
      </c>
      <c r="I468" t="str">
        <f>On_Off!J500</f>
        <v>Suva Nausori Connectivity</v>
      </c>
      <c r="J468" t="str">
        <f>On_Off!K500</f>
        <v xml:space="preserve">Nausori Open Drain </v>
      </c>
      <c r="K468" t="str">
        <f>On_Off!M500</f>
        <v>Central</v>
      </c>
      <c r="L468" t="str">
        <f>On_Off!P500</f>
        <v>Planning</v>
      </c>
      <c r="M468" s="97">
        <f t="shared" si="7"/>
        <v>5000000</v>
      </c>
      <c r="N468" s="96">
        <f>IF(O468&lt;&gt;"",((O468/VLOOKUP(P468,Codes!$A$118:$B$122,2,FALSE))/1000000), "")</f>
        <v>5</v>
      </c>
      <c r="O468">
        <f>On_Off!Q500</f>
        <v>5000000</v>
      </c>
      <c r="P468" t="str">
        <f>On_Off!R500</f>
        <v>FJD</v>
      </c>
    </row>
    <row r="469" spans="1:16">
      <c r="A469" t="str">
        <f>On_Off!A501</f>
        <v>A174</v>
      </c>
      <c r="B469" t="str">
        <f>On_Off!B501</f>
        <v>OFF</v>
      </c>
      <c r="C469" t="str">
        <f>On_Off!C501</f>
        <v>A171</v>
      </c>
      <c r="D469" t="str">
        <f>On_Off!D501</f>
        <v>Air</v>
      </c>
      <c r="E469" t="str">
        <f>On_Off!E501</f>
        <v>Renew</v>
      </c>
      <c r="F469" t="str">
        <f>On_Off!G501</f>
        <v>MTCA</v>
      </c>
      <c r="G469" t="str">
        <f>On_Off!H501</f>
        <v>AF</v>
      </c>
      <c r="H469" t="str">
        <f>On_Off!I501</f>
        <v>Fiji Airports</v>
      </c>
      <c r="I469" t="str">
        <f>On_Off!J501</f>
        <v>Suva Nausori Connectivity</v>
      </c>
      <c r="J469" t="str">
        <f>On_Off!K501</f>
        <v>Nausori terminal Upgrade - Design</v>
      </c>
      <c r="K469" t="str">
        <f>On_Off!M501</f>
        <v>Central</v>
      </c>
      <c r="L469" t="str">
        <f>On_Off!P501</f>
        <v>Planning</v>
      </c>
      <c r="M469" s="97">
        <f t="shared" si="7"/>
        <v>1600000</v>
      </c>
      <c r="N469" s="96">
        <f>IF(O469&lt;&gt;"",((O469/VLOOKUP(P469,Codes!$A$118:$B$122,2,FALSE))/1000000), "")</f>
        <v>1.6</v>
      </c>
      <c r="O469">
        <f>On_Off!Q501</f>
        <v>1600000</v>
      </c>
      <c r="P469" t="str">
        <f>On_Off!R501</f>
        <v>FJD</v>
      </c>
    </row>
    <row r="470" spans="1:16">
      <c r="A470" t="str">
        <f>On_Off!A502</f>
        <v>A175</v>
      </c>
      <c r="B470" t="str">
        <f>On_Off!B502</f>
        <v>OFF</v>
      </c>
      <c r="C470" t="str">
        <f>On_Off!C502</f>
        <v>A171</v>
      </c>
      <c r="D470" t="str">
        <f>On_Off!D502</f>
        <v>Air</v>
      </c>
      <c r="E470" t="str">
        <f>On_Off!E502</f>
        <v>Renew</v>
      </c>
      <c r="F470" t="str">
        <f>On_Off!G502</f>
        <v>MTCA</v>
      </c>
      <c r="G470" t="str">
        <f>On_Off!H502</f>
        <v>AF</v>
      </c>
      <c r="H470" t="str">
        <f>On_Off!I502</f>
        <v>Fiji Airports</v>
      </c>
      <c r="I470" t="str">
        <f>On_Off!J502</f>
        <v>Suva Nausori Connectivity</v>
      </c>
      <c r="J470" t="str">
        <f>On_Off!K502</f>
        <v>Nausori terminal refubishment</v>
      </c>
      <c r="K470" t="str">
        <f>On_Off!M502</f>
        <v>Central</v>
      </c>
      <c r="L470" t="str">
        <f>On_Off!P502</f>
        <v>Planning</v>
      </c>
      <c r="M470" s="97">
        <f t="shared" si="7"/>
        <v>26800000</v>
      </c>
      <c r="N470" s="96">
        <f>IF(O470&lt;&gt;"",((O470/VLOOKUP(P470,Codes!$A$118:$B$122,2,FALSE))/1000000), "")</f>
        <v>26.8</v>
      </c>
      <c r="O470">
        <f>On_Off!Q502</f>
        <v>26800000</v>
      </c>
      <c r="P470" t="str">
        <f>On_Off!R502</f>
        <v>FJD</v>
      </c>
    </row>
    <row r="471" spans="1:16">
      <c r="A471" t="str">
        <f>On_Off!A503</f>
        <v>A176</v>
      </c>
      <c r="B471" t="str">
        <f>On_Off!B503</f>
        <v>OFF</v>
      </c>
      <c r="C471" t="str">
        <f>On_Off!C503</f>
        <v>A171</v>
      </c>
      <c r="D471" t="str">
        <f>On_Off!D503</f>
        <v>Air</v>
      </c>
      <c r="E471" t="str">
        <f>On_Off!E503</f>
        <v>Renew</v>
      </c>
      <c r="F471" t="str">
        <f>On_Off!G503</f>
        <v>MTCA</v>
      </c>
      <c r="G471" t="str">
        <f>On_Off!H503</f>
        <v>AF</v>
      </c>
      <c r="H471" t="str">
        <f>On_Off!I503</f>
        <v>Fiji Airports</v>
      </c>
      <c r="I471" t="str">
        <f>On_Off!J503</f>
        <v>Suva Nausori Connectivity</v>
      </c>
      <c r="J471" t="str">
        <f>On_Off!K503</f>
        <v>Nausori Relocate GA precinct</v>
      </c>
      <c r="K471" t="str">
        <f>On_Off!M503</f>
        <v>Central</v>
      </c>
      <c r="L471" t="str">
        <f>On_Off!P503</f>
        <v>Planning</v>
      </c>
      <c r="M471" s="97">
        <f t="shared" si="7"/>
        <v>3200000</v>
      </c>
      <c r="N471" s="96">
        <f>IF(O471&lt;&gt;"",((O471/VLOOKUP(P471,Codes!$A$118:$B$122,2,FALSE))/1000000), "")</f>
        <v>3.2</v>
      </c>
      <c r="O471">
        <f>On_Off!Q503</f>
        <v>3200000</v>
      </c>
      <c r="P471" t="str">
        <f>On_Off!R503</f>
        <v>FJD</v>
      </c>
    </row>
    <row r="472" spans="1:16">
      <c r="A472" t="str">
        <f>On_Off!A504</f>
        <v>A177</v>
      </c>
      <c r="B472" t="str">
        <f>On_Off!B504</f>
        <v>OFF</v>
      </c>
      <c r="C472" t="str">
        <f>On_Off!C504</f>
        <v>A171</v>
      </c>
      <c r="D472" t="str">
        <f>On_Off!D504</f>
        <v>Air</v>
      </c>
      <c r="E472" t="str">
        <f>On_Off!E504</f>
        <v>Renew</v>
      </c>
      <c r="F472" t="str">
        <f>On_Off!G504</f>
        <v>MTCA</v>
      </c>
      <c r="G472" t="str">
        <f>On_Off!H504</f>
        <v>AF</v>
      </c>
      <c r="H472" t="str">
        <f>On_Off!I504</f>
        <v>Fiji Airports</v>
      </c>
      <c r="I472" t="str">
        <f>On_Off!J504</f>
        <v>Suva Nausori Connectivity</v>
      </c>
      <c r="J472" t="str">
        <f>On_Off!K504</f>
        <v>Nausori Land Aquistion</v>
      </c>
      <c r="K472" t="str">
        <f>On_Off!M504</f>
        <v>Central</v>
      </c>
      <c r="L472" t="str">
        <f>On_Off!P504</f>
        <v>Planning</v>
      </c>
      <c r="M472" s="97">
        <f t="shared" si="7"/>
        <v>2687400</v>
      </c>
      <c r="N472" s="96">
        <f>IF(O472&lt;&gt;"",((O472/VLOOKUP(P472,Codes!$A$118:$B$122,2,FALSE))/1000000), "")</f>
        <v>2.6873999999999998</v>
      </c>
      <c r="O472">
        <f>On_Off!Q504</f>
        <v>2687400</v>
      </c>
      <c r="P472" t="str">
        <f>On_Off!R504</f>
        <v>FJD</v>
      </c>
    </row>
    <row r="473" spans="1:16">
      <c r="A473" t="str">
        <f>On_Off!A505</f>
        <v>A178</v>
      </c>
      <c r="B473" t="str">
        <f>On_Off!B505</f>
        <v>OFF</v>
      </c>
      <c r="C473" t="str">
        <f>On_Off!C505</f>
        <v>A171</v>
      </c>
      <c r="D473" t="str">
        <f>On_Off!D505</f>
        <v>Air</v>
      </c>
      <c r="E473" t="str">
        <f>On_Off!E505</f>
        <v>Renew</v>
      </c>
      <c r="F473" t="str">
        <f>On_Off!G505</f>
        <v>MTCA</v>
      </c>
      <c r="G473" t="str">
        <f>On_Off!H505</f>
        <v>AF</v>
      </c>
      <c r="H473" t="str">
        <f>On_Off!I505</f>
        <v>Fiji Airports</v>
      </c>
      <c r="I473" t="str">
        <f>On_Off!J505</f>
        <v>Suva Nausori Connectivity</v>
      </c>
      <c r="J473" t="str">
        <f>On_Off!K505</f>
        <v>Nausori Carpark Rehab</v>
      </c>
      <c r="K473" t="str">
        <f>On_Off!M505</f>
        <v>Central</v>
      </c>
      <c r="L473" t="str">
        <f>On_Off!P505</f>
        <v>Planning</v>
      </c>
      <c r="M473" s="97">
        <f t="shared" si="7"/>
        <v>556000</v>
      </c>
      <c r="N473" s="96">
        <f>IF(O473&lt;&gt;"",((O473/VLOOKUP(P473,Codes!$A$118:$B$122,2,FALSE))/1000000), "")</f>
        <v>0.55600000000000005</v>
      </c>
      <c r="O473">
        <f>On_Off!Q505</f>
        <v>556000</v>
      </c>
      <c r="P473" t="str">
        <f>On_Off!R505</f>
        <v>FJD</v>
      </c>
    </row>
    <row r="474" spans="1:16">
      <c r="A474" t="str">
        <f>On_Off!A506</f>
        <v>A179</v>
      </c>
      <c r="B474" t="str">
        <f>On_Off!B506</f>
        <v>OFF</v>
      </c>
      <c r="C474" t="str">
        <f>On_Off!C506</f>
        <v>A171</v>
      </c>
      <c r="D474" t="str">
        <f>On_Off!D506</f>
        <v>Air</v>
      </c>
      <c r="E474" t="str">
        <f>On_Off!E506</f>
        <v>Renew</v>
      </c>
      <c r="F474" t="str">
        <f>On_Off!G506</f>
        <v>MTCA</v>
      </c>
      <c r="G474" t="str">
        <f>On_Off!H506</f>
        <v>AF</v>
      </c>
      <c r="H474" t="str">
        <f>On_Off!I506</f>
        <v>Fiji Airports</v>
      </c>
      <c r="I474" t="str">
        <f>On_Off!J506</f>
        <v>Suva Nausori Connectivity</v>
      </c>
      <c r="J474" t="str">
        <f>On_Off!K506</f>
        <v>Demoiltion air pacific hanger</v>
      </c>
      <c r="K474" t="str">
        <f>On_Off!M506</f>
        <v>Central</v>
      </c>
      <c r="L474" t="str">
        <f>On_Off!P506</f>
        <v>Planning</v>
      </c>
      <c r="M474" s="97">
        <f t="shared" si="7"/>
        <v>300000</v>
      </c>
      <c r="N474" s="96">
        <f>IF(O474&lt;&gt;"",((O474/VLOOKUP(P474,Codes!$A$118:$B$122,2,FALSE))/1000000), "")</f>
        <v>0.3</v>
      </c>
      <c r="O474">
        <f>On_Off!Q506</f>
        <v>300000</v>
      </c>
      <c r="P474" t="str">
        <f>On_Off!R506</f>
        <v>FJD</v>
      </c>
    </row>
    <row r="475" spans="1:16">
      <c r="A475" t="str">
        <f>On_Off!A507</f>
        <v>A180</v>
      </c>
      <c r="B475" t="str">
        <f>On_Off!B507</f>
        <v>OFF</v>
      </c>
      <c r="C475">
        <f>On_Off!C507</f>
        <v>0</v>
      </c>
      <c r="D475" t="str">
        <f>On_Off!D507</f>
        <v>Air</v>
      </c>
      <c r="E475" t="str">
        <f>On_Off!E507</f>
        <v>Renew</v>
      </c>
      <c r="F475" t="str">
        <f>On_Off!G507</f>
        <v>MTCA</v>
      </c>
      <c r="G475" t="str">
        <f>On_Off!H507</f>
        <v>AF</v>
      </c>
      <c r="H475" t="str">
        <f>On_Off!I507</f>
        <v>Fiji Airports</v>
      </c>
      <c r="I475" t="str">
        <f>On_Off!J507</f>
        <v>Outer Islands Connectivity</v>
      </c>
      <c r="J475" t="str">
        <f>On_Off!K507</f>
        <v>OLS survey and clearance</v>
      </c>
      <c r="K475" t="str">
        <f>On_Off!M507</f>
        <v>National</v>
      </c>
      <c r="L475" t="str">
        <f>On_Off!P507</f>
        <v>Ongoing</v>
      </c>
      <c r="M475" s="97">
        <f t="shared" si="7"/>
        <v>12000000</v>
      </c>
      <c r="N475" s="96">
        <f>IF(O475&lt;&gt;"",((O475/VLOOKUP(P475,Codes!$A$118:$B$122,2,FALSE))/1000000), "")</f>
        <v>12</v>
      </c>
      <c r="O475">
        <f>On_Off!Q507</f>
        <v>12000000</v>
      </c>
      <c r="P475" t="str">
        <f>On_Off!R507</f>
        <v>FJD</v>
      </c>
    </row>
    <row r="476" spans="1:16">
      <c r="A476" t="str">
        <f>On_Off!A508</f>
        <v>A181</v>
      </c>
      <c r="B476" t="str">
        <f>On_Off!B508</f>
        <v>OFF</v>
      </c>
      <c r="C476">
        <f>On_Off!C508</f>
        <v>0</v>
      </c>
      <c r="D476" t="str">
        <f>On_Off!D508</f>
        <v>Air</v>
      </c>
      <c r="E476" t="str">
        <f>On_Off!E508</f>
        <v>Renew</v>
      </c>
      <c r="F476" t="str">
        <f>On_Off!G508</f>
        <v>MTCA</v>
      </c>
      <c r="G476" t="str">
        <f>On_Off!H508</f>
        <v>AF</v>
      </c>
      <c r="H476" t="str">
        <f>On_Off!I508</f>
        <v>Fiji Airports</v>
      </c>
      <c r="I476" t="str">
        <f>On_Off!J508</f>
        <v>Outer Islands Connectivity</v>
      </c>
      <c r="J476" t="str">
        <f>On_Off!K508</f>
        <v>Outer island Solar Systems</v>
      </c>
      <c r="K476" t="str">
        <f>On_Off!M508</f>
        <v>National</v>
      </c>
      <c r="L476" t="str">
        <f>On_Off!P508</f>
        <v>Planning</v>
      </c>
      <c r="M476" s="97">
        <f t="shared" si="7"/>
        <v>800000</v>
      </c>
      <c r="N476" s="96">
        <f>IF(O476&lt;&gt;"",((O476/VLOOKUP(P476,Codes!$A$118:$B$122,2,FALSE))/1000000), "")</f>
        <v>0.8</v>
      </c>
      <c r="O476">
        <f>On_Off!Q508</f>
        <v>800000</v>
      </c>
      <c r="P476" t="str">
        <f>On_Off!R508</f>
        <v>FJD</v>
      </c>
    </row>
    <row r="477" spans="1:16">
      <c r="A477" t="str">
        <f>On_Off!A509</f>
        <v>A182</v>
      </c>
      <c r="B477" t="str">
        <f>On_Off!B509</f>
        <v>OFF</v>
      </c>
      <c r="C477">
        <f>On_Off!C509</f>
        <v>0</v>
      </c>
      <c r="D477" t="str">
        <f>On_Off!D509</f>
        <v>Air</v>
      </c>
      <c r="E477" t="str">
        <f>On_Off!E509</f>
        <v>Renew</v>
      </c>
      <c r="F477" t="str">
        <f>On_Off!G509</f>
        <v>MTCA</v>
      </c>
      <c r="G477" t="str">
        <f>On_Off!H509</f>
        <v>AF</v>
      </c>
      <c r="H477" t="str">
        <f>On_Off!I509</f>
        <v>Fiji Airports</v>
      </c>
      <c r="I477" t="str">
        <f>On_Off!J509</f>
        <v>Outer Islands Connectivity</v>
      </c>
      <c r="J477" t="str">
        <f>On_Off!K509</f>
        <v>Outer island Chipseal program</v>
      </c>
      <c r="K477" t="str">
        <f>On_Off!M509</f>
        <v>National</v>
      </c>
      <c r="L477" t="str">
        <f>On_Off!P509</f>
        <v>Planning</v>
      </c>
      <c r="M477" s="97">
        <f t="shared" si="7"/>
        <v>30000000</v>
      </c>
      <c r="N477" s="96">
        <f>IF(O477&lt;&gt;"",((O477/VLOOKUP(P477,Codes!$A$118:$B$122,2,FALSE))/1000000), "")</f>
        <v>30</v>
      </c>
      <c r="O477">
        <f>On_Off!Q509</f>
        <v>30000000</v>
      </c>
      <c r="P477" t="str">
        <f>On_Off!R509</f>
        <v>FJD</v>
      </c>
    </row>
    <row r="478" spans="1:16">
      <c r="A478" t="str">
        <f>On_Off!A510</f>
        <v>A183</v>
      </c>
      <c r="B478" t="str">
        <f>On_Off!B510</f>
        <v>OFF</v>
      </c>
      <c r="C478">
        <f>On_Off!C510</f>
        <v>0</v>
      </c>
      <c r="D478" t="str">
        <f>On_Off!D510</f>
        <v>Air</v>
      </c>
      <c r="E478" t="str">
        <f>On_Off!E510</f>
        <v>Renew</v>
      </c>
      <c r="F478" t="str">
        <f>On_Off!G510</f>
        <v>MTCA</v>
      </c>
      <c r="G478" t="str">
        <f>On_Off!H510</f>
        <v>AF</v>
      </c>
      <c r="H478" t="str">
        <f>On_Off!I510</f>
        <v>Fiji Airports</v>
      </c>
      <c r="I478" t="str">
        <f>On_Off!J510</f>
        <v>Outer Islands Connectivity</v>
      </c>
      <c r="J478" t="str">
        <f>On_Off!K510</f>
        <v>Rotuma Sand Emlusion Seal</v>
      </c>
      <c r="K478" t="str">
        <f>On_Off!M510</f>
        <v>Eastern</v>
      </c>
      <c r="L478" t="str">
        <f>On_Off!P510</f>
        <v>Planning</v>
      </c>
      <c r="M478" s="97">
        <f t="shared" si="7"/>
        <v>750000</v>
      </c>
      <c r="N478" s="96">
        <f>IF(O478&lt;&gt;"",((O478/VLOOKUP(P478,Codes!$A$118:$B$122,2,FALSE))/1000000), "")</f>
        <v>0.75</v>
      </c>
      <c r="O478">
        <f>On_Off!Q510</f>
        <v>750000</v>
      </c>
      <c r="P478" t="str">
        <f>On_Off!R510</f>
        <v>FJD</v>
      </c>
    </row>
    <row r="479" spans="1:16">
      <c r="A479" t="str">
        <f>On_Off!A511</f>
        <v>A184</v>
      </c>
      <c r="B479" t="str">
        <f>On_Off!B511</f>
        <v>OFF</v>
      </c>
      <c r="C479">
        <f>On_Off!C511</f>
        <v>0</v>
      </c>
      <c r="D479" t="str">
        <f>On_Off!D511</f>
        <v>Air</v>
      </c>
      <c r="E479" t="str">
        <f>On_Off!E511</f>
        <v>Renew</v>
      </c>
      <c r="F479" t="str">
        <f>On_Off!G511</f>
        <v>MTCA</v>
      </c>
      <c r="G479" t="str">
        <f>On_Off!H511</f>
        <v>AF</v>
      </c>
      <c r="H479" t="str">
        <f>On_Off!I511</f>
        <v>Fiji Airports</v>
      </c>
      <c r="I479" t="str">
        <f>On_Off!J511</f>
        <v>Outer Islands Connectivity</v>
      </c>
      <c r="J479" t="str">
        <f>On_Off!K511</f>
        <v>Savusavu Terminal Construction</v>
      </c>
      <c r="K479" t="str">
        <f>On_Off!M511</f>
        <v>Northern</v>
      </c>
      <c r="L479" t="str">
        <f>On_Off!P511</f>
        <v>Planning</v>
      </c>
      <c r="M479" s="97">
        <f t="shared" si="7"/>
        <v>2100000</v>
      </c>
      <c r="N479" s="96">
        <f>IF(O479&lt;&gt;"",((O479/VLOOKUP(P479,Codes!$A$118:$B$122,2,FALSE))/1000000), "")</f>
        <v>2.1</v>
      </c>
      <c r="O479">
        <f>On_Off!Q511</f>
        <v>2100000</v>
      </c>
      <c r="P479" t="str">
        <f>On_Off!R511</f>
        <v>FJD</v>
      </c>
    </row>
    <row r="480" spans="1:16">
      <c r="A480" t="str">
        <f>On_Off!A512</f>
        <v>A185</v>
      </c>
      <c r="B480" t="str">
        <f>On_Off!B512</f>
        <v>OFF</v>
      </c>
      <c r="C480">
        <f>On_Off!C512</f>
        <v>0</v>
      </c>
      <c r="D480" t="str">
        <f>On_Off!D512</f>
        <v>Air</v>
      </c>
      <c r="E480" t="str">
        <f>On_Off!E512</f>
        <v>Renew</v>
      </c>
      <c r="F480" t="str">
        <f>On_Off!G512</f>
        <v>MTCA</v>
      </c>
      <c r="G480" t="str">
        <f>On_Off!H512</f>
        <v>AF</v>
      </c>
      <c r="H480" t="str">
        <f>On_Off!I512</f>
        <v>Fiji Airports</v>
      </c>
      <c r="I480" t="str">
        <f>On_Off!J512</f>
        <v>Aviation Safety and Security</v>
      </c>
      <c r="J480" t="str">
        <f>On_Off!K512</f>
        <v>Refurbishment of Tractor Fleet</v>
      </c>
      <c r="K480" t="str">
        <f>On_Off!M512</f>
        <v>National</v>
      </c>
      <c r="L480" t="str">
        <f>On_Off!P512</f>
        <v>Ongoing</v>
      </c>
      <c r="M480" s="97">
        <f t="shared" si="7"/>
        <v>1600000</v>
      </c>
      <c r="N480" s="96">
        <f>IF(O480&lt;&gt;"",((O480/VLOOKUP(P480,Codes!$A$118:$B$122,2,FALSE))/1000000), "")</f>
        <v>1.6</v>
      </c>
      <c r="O480">
        <f>On_Off!Q512</f>
        <v>1600000</v>
      </c>
      <c r="P480" t="str">
        <f>On_Off!R512</f>
        <v>FJD</v>
      </c>
    </row>
    <row r="481" spans="1:16">
      <c r="A481" t="str">
        <f>On_Off!A513</f>
        <v>A186</v>
      </c>
      <c r="B481" t="str">
        <f>On_Off!B513</f>
        <v>OFF</v>
      </c>
      <c r="C481">
        <f>On_Off!C513</f>
        <v>0</v>
      </c>
      <c r="D481" t="str">
        <f>On_Off!D513</f>
        <v>Air</v>
      </c>
      <c r="E481" t="str">
        <f>On_Off!E513</f>
        <v>Renew</v>
      </c>
      <c r="F481" t="str">
        <f>On_Off!G513</f>
        <v>MTCA</v>
      </c>
      <c r="G481" t="str">
        <f>On_Off!H513</f>
        <v>AF</v>
      </c>
      <c r="H481" t="str">
        <f>On_Off!I513</f>
        <v>Fiji Airports</v>
      </c>
      <c r="I481" t="str">
        <f>On_Off!J513</f>
        <v>Aviation Safety and Security</v>
      </c>
      <c r="J481" t="str">
        <f>On_Off!K513</f>
        <v>Access Control System Replacement</v>
      </c>
      <c r="K481" t="str">
        <f>On_Off!M513</f>
        <v>National</v>
      </c>
      <c r="L481" t="str">
        <f>On_Off!P513</f>
        <v>Planning</v>
      </c>
      <c r="M481" s="97">
        <f t="shared" si="7"/>
        <v>370000</v>
      </c>
      <c r="N481" s="96">
        <f>IF(O481&lt;&gt;"",((O481/VLOOKUP(P481,Codes!$A$118:$B$122,2,FALSE))/1000000), "")</f>
        <v>0.37</v>
      </c>
      <c r="O481">
        <f>On_Off!Q513</f>
        <v>370000</v>
      </c>
      <c r="P481" t="str">
        <f>On_Off!R513</f>
        <v>FJD</v>
      </c>
    </row>
    <row r="482" spans="1:16">
      <c r="A482" t="str">
        <f>On_Off!A514</f>
        <v>A187</v>
      </c>
      <c r="B482" t="str">
        <f>On_Off!B514</f>
        <v>OFF</v>
      </c>
      <c r="C482">
        <f>On_Off!C514</f>
        <v>0</v>
      </c>
      <c r="D482" t="str">
        <f>On_Off!D514</f>
        <v>Air</v>
      </c>
      <c r="E482" t="str">
        <f>On_Off!E514</f>
        <v>Renew</v>
      </c>
      <c r="F482" t="str">
        <f>On_Off!G514</f>
        <v>MTCA</v>
      </c>
      <c r="G482" t="str">
        <f>On_Off!H514</f>
        <v>AF</v>
      </c>
      <c r="H482" t="str">
        <f>On_Off!I514</f>
        <v>Fiji Airports</v>
      </c>
      <c r="I482" t="str">
        <f>On_Off!J514</f>
        <v>Aviation Safety and Security</v>
      </c>
      <c r="J482" t="str">
        <f>On_Off!K514</f>
        <v>Replacement of CXS X-Ray machines for Passenger and Staff Screening Points</v>
      </c>
      <c r="K482" t="str">
        <f>On_Off!M514</f>
        <v>National</v>
      </c>
      <c r="L482" t="str">
        <f>On_Off!P514</f>
        <v>Planning</v>
      </c>
      <c r="M482" s="97">
        <f t="shared" si="7"/>
        <v>1923076.923076923</v>
      </c>
      <c r="N482" s="96">
        <f>IF(O482&lt;&gt;"",((O482/VLOOKUP(P482,Codes!$A$118:$B$122,2,FALSE))/1000000), "")</f>
        <v>1.9230769230769229</v>
      </c>
      <c r="O482">
        <f>On_Off!Q514</f>
        <v>1923076.923076923</v>
      </c>
      <c r="P482" t="str">
        <f>On_Off!R514</f>
        <v>FJD</v>
      </c>
    </row>
    <row r="483" spans="1:16">
      <c r="A483" t="str">
        <f>On_Off!A515</f>
        <v>A188</v>
      </c>
      <c r="B483" t="str">
        <f>On_Off!B515</f>
        <v>OFF</v>
      </c>
      <c r="C483">
        <f>On_Off!C515</f>
        <v>0</v>
      </c>
      <c r="D483" t="str">
        <f>On_Off!D515</f>
        <v>Air</v>
      </c>
      <c r="E483" t="str">
        <f>On_Off!E515</f>
        <v>Renew</v>
      </c>
      <c r="F483" t="str">
        <f>On_Off!G515</f>
        <v>MTCA</v>
      </c>
      <c r="G483" t="str">
        <f>On_Off!H515</f>
        <v>AF</v>
      </c>
      <c r="H483" t="str">
        <f>On_Off!I515</f>
        <v>Fiji Airports</v>
      </c>
      <c r="I483" t="str">
        <f>On_Off!J515</f>
        <v>Aviation Safety and Security</v>
      </c>
      <c r="J483" t="str">
        <f>On_Off!K515</f>
        <v>Replacement of Walk-Through-Metal detectors</v>
      </c>
      <c r="K483" t="str">
        <f>On_Off!M515</f>
        <v>National</v>
      </c>
      <c r="L483" t="str">
        <f>On_Off!P515</f>
        <v>Planning</v>
      </c>
      <c r="M483" s="97">
        <f t="shared" si="7"/>
        <v>450000</v>
      </c>
      <c r="N483" s="96">
        <f>IF(O483&lt;&gt;"",((O483/VLOOKUP(P483,Codes!$A$118:$B$122,2,FALSE))/1000000), "")</f>
        <v>0.45</v>
      </c>
      <c r="O483">
        <f>On_Off!Q515</f>
        <v>450000</v>
      </c>
      <c r="P483" t="str">
        <f>On_Off!R515</f>
        <v>FJD</v>
      </c>
    </row>
    <row r="484" spans="1:16">
      <c r="A484" t="str">
        <f>On_Off!A516</f>
        <v>A189</v>
      </c>
      <c r="B484" t="str">
        <f>On_Off!B516</f>
        <v>OFF</v>
      </c>
      <c r="C484">
        <f>On_Off!C516</f>
        <v>0</v>
      </c>
      <c r="D484" t="str">
        <f>On_Off!D516</f>
        <v>Air</v>
      </c>
      <c r="E484" t="str">
        <f>On_Off!E516</f>
        <v>Renew</v>
      </c>
      <c r="F484" t="str">
        <f>On_Off!G516</f>
        <v>MTCA</v>
      </c>
      <c r="G484" t="str">
        <f>On_Off!H516</f>
        <v>AF</v>
      </c>
      <c r="H484" t="str">
        <f>On_Off!I516</f>
        <v>Fiji Airports</v>
      </c>
      <c r="I484" t="str">
        <f>On_Off!J516</f>
        <v>Aviation Safety and Security</v>
      </c>
      <c r="J484" t="str">
        <f>On_Off!K516</f>
        <v>HBS ECAC 3 level scanners</v>
      </c>
      <c r="K484" t="str">
        <f>On_Off!M516</f>
        <v>National</v>
      </c>
      <c r="L484" t="str">
        <f>On_Off!P516</f>
        <v>Planning</v>
      </c>
      <c r="M484" s="97">
        <f t="shared" ref="M484:M544" si="8">N484*1000000</f>
        <v>4246153.846153846</v>
      </c>
      <c r="N484" s="96">
        <f>IF(O484&lt;&gt;"",((O484/VLOOKUP(P484,Codes!$A$118:$B$122,2,FALSE))/1000000), "")</f>
        <v>4.2461538461538462</v>
      </c>
      <c r="O484">
        <f>On_Off!Q516</f>
        <v>4246153.846153846</v>
      </c>
      <c r="P484" t="str">
        <f>On_Off!R516</f>
        <v>FJD</v>
      </c>
    </row>
    <row r="485" spans="1:16">
      <c r="A485" t="str">
        <f>On_Off!A517</f>
        <v>A190</v>
      </c>
      <c r="B485" t="str">
        <f>On_Off!B517</f>
        <v>OFF</v>
      </c>
      <c r="C485">
        <f>On_Off!C517</f>
        <v>0</v>
      </c>
      <c r="D485" t="str">
        <f>On_Off!D517</f>
        <v>Air</v>
      </c>
      <c r="E485" t="str">
        <f>On_Off!E517</f>
        <v>New</v>
      </c>
      <c r="F485" t="str">
        <f>On_Off!G517</f>
        <v>MTCA</v>
      </c>
      <c r="G485" t="str">
        <f>On_Off!H517</f>
        <v>AF</v>
      </c>
      <c r="H485" t="str">
        <f>On_Off!I517</f>
        <v>Fiji Airports</v>
      </c>
      <c r="I485" t="str">
        <f>On_Off!J517</f>
        <v>Aviation Safety and Security</v>
      </c>
      <c r="J485" t="str">
        <f>On_Off!K517</f>
        <v>Biometric access control and screening</v>
      </c>
      <c r="K485" t="str">
        <f>On_Off!M517</f>
        <v>National</v>
      </c>
      <c r="L485" t="str">
        <f>On_Off!P517</f>
        <v>Planning</v>
      </c>
      <c r="M485" s="97">
        <f t="shared" si="8"/>
        <v>600000</v>
      </c>
      <c r="N485" s="96">
        <f>IF(O485&lt;&gt;"",((O485/VLOOKUP(P485,Codes!$A$118:$B$122,2,FALSE))/1000000), "")</f>
        <v>0.6</v>
      </c>
      <c r="O485">
        <f>On_Off!Q517</f>
        <v>600000</v>
      </c>
      <c r="P485" t="str">
        <f>On_Off!R517</f>
        <v>FJD</v>
      </c>
    </row>
    <row r="486" spans="1:16">
      <c r="A486" t="str">
        <f>On_Off!A518</f>
        <v>A191</v>
      </c>
      <c r="B486" t="str">
        <f>On_Off!B518</f>
        <v>OFF</v>
      </c>
      <c r="C486">
        <f>On_Off!C518</f>
        <v>0</v>
      </c>
      <c r="D486" t="str">
        <f>On_Off!D518</f>
        <v>Air</v>
      </c>
      <c r="E486" t="str">
        <f>On_Off!E518</f>
        <v>New</v>
      </c>
      <c r="F486" t="str">
        <f>On_Off!G518</f>
        <v>MTCA</v>
      </c>
      <c r="G486" t="str">
        <f>On_Off!H518</f>
        <v>AF</v>
      </c>
      <c r="H486" t="str">
        <f>On_Off!I518</f>
        <v>Fiji Airports</v>
      </c>
      <c r="I486" t="str">
        <f>On_Off!J518</f>
        <v>Aviation Safety and Security</v>
      </c>
      <c r="J486" t="str">
        <f>On_Off!K518</f>
        <v>Body scanners ( 3 No.)</v>
      </c>
      <c r="K486" t="str">
        <f>On_Off!M518</f>
        <v>National</v>
      </c>
      <c r="L486" t="str">
        <f>On_Off!P518</f>
        <v>Planning</v>
      </c>
      <c r="M486" s="97">
        <f t="shared" si="8"/>
        <v>2400000</v>
      </c>
      <c r="N486" s="96">
        <f>IF(O486&lt;&gt;"",((O486/VLOOKUP(P486,Codes!$A$118:$B$122,2,FALSE))/1000000), "")</f>
        <v>2.4</v>
      </c>
      <c r="O486">
        <f>On_Off!Q518</f>
        <v>2400000</v>
      </c>
      <c r="P486" t="str">
        <f>On_Off!R518</f>
        <v>FJD</v>
      </c>
    </row>
    <row r="487" spans="1:16">
      <c r="A487" t="str">
        <f>On_Off!A519</f>
        <v>A192</v>
      </c>
      <c r="B487" t="str">
        <f>On_Off!B519</f>
        <v>OFF</v>
      </c>
      <c r="C487">
        <f>On_Off!C519</f>
        <v>0</v>
      </c>
      <c r="D487" t="str">
        <f>On_Off!D519</f>
        <v>Air</v>
      </c>
      <c r="E487" t="str">
        <f>On_Off!E519</f>
        <v>New</v>
      </c>
      <c r="F487" t="str">
        <f>On_Off!G519</f>
        <v>MTCA</v>
      </c>
      <c r="G487" t="str">
        <f>On_Off!H519</f>
        <v>AF</v>
      </c>
      <c r="H487" t="str">
        <f>On_Off!I519</f>
        <v>Fiji Airports</v>
      </c>
      <c r="I487" t="str">
        <f>On_Off!J519</f>
        <v>Aviation Safety and Security</v>
      </c>
      <c r="J487" t="str">
        <f>On_Off!K519</f>
        <v>Contactless passenger processing systems</v>
      </c>
      <c r="K487" t="str">
        <f>On_Off!M519</f>
        <v>National</v>
      </c>
      <c r="L487" t="str">
        <f>On_Off!P519</f>
        <v>Planning</v>
      </c>
      <c r="M487" s="97">
        <f t="shared" si="8"/>
        <v>7692307.692307692</v>
      </c>
      <c r="N487" s="96">
        <f>IF(O487&lt;&gt;"",((O487/VLOOKUP(P487,Codes!$A$118:$B$122,2,FALSE))/1000000), "")</f>
        <v>7.6923076923076916</v>
      </c>
      <c r="O487">
        <f>On_Off!Q519</f>
        <v>7692307.692307692</v>
      </c>
      <c r="P487" t="str">
        <f>On_Off!R519</f>
        <v>FJD</v>
      </c>
    </row>
    <row r="488" spans="1:16">
      <c r="A488" t="str">
        <f>On_Off!A520</f>
        <v>A193</v>
      </c>
      <c r="B488" t="str">
        <f>On_Off!B520</f>
        <v>OFF</v>
      </c>
      <c r="C488">
        <f>On_Off!C520</f>
        <v>0</v>
      </c>
      <c r="D488" t="str">
        <f>On_Off!D520</f>
        <v>Air</v>
      </c>
      <c r="E488" t="str">
        <f>On_Off!E520</f>
        <v>Renew</v>
      </c>
      <c r="F488" t="str">
        <f>On_Off!G520</f>
        <v>MTCA</v>
      </c>
      <c r="G488" t="str">
        <f>On_Off!H520</f>
        <v>AF</v>
      </c>
      <c r="H488" t="str">
        <f>On_Off!I520</f>
        <v>Fiji Airports</v>
      </c>
      <c r="I488" t="str">
        <f>On_Off!J520</f>
        <v>Aviation Safety and Security</v>
      </c>
      <c r="J488" t="str">
        <f>On_Off!K520</f>
        <v>CUTE/CUSS/FIDS Replacement (SITA)</v>
      </c>
      <c r="K488" t="str">
        <f>On_Off!M520</f>
        <v>National</v>
      </c>
      <c r="L488" t="str">
        <f>On_Off!P520</f>
        <v>Budgeting</v>
      </c>
      <c r="M488" s="97">
        <f t="shared" si="8"/>
        <v>2884615.3846153845</v>
      </c>
      <c r="N488" s="96">
        <f>IF(O488&lt;&gt;"",((O488/VLOOKUP(P488,Codes!$A$118:$B$122,2,FALSE))/1000000), "")</f>
        <v>2.8846153846153846</v>
      </c>
      <c r="O488">
        <f>On_Off!Q520</f>
        <v>2884615.3846153845</v>
      </c>
      <c r="P488" t="str">
        <f>On_Off!R520</f>
        <v>FJD</v>
      </c>
    </row>
    <row r="489" spans="1:16">
      <c r="A489" t="str">
        <f>On_Off!A521</f>
        <v>A194</v>
      </c>
      <c r="B489" t="str">
        <f>On_Off!B521</f>
        <v>OFF</v>
      </c>
      <c r="C489">
        <f>On_Off!C521</f>
        <v>0</v>
      </c>
      <c r="D489" t="str">
        <f>On_Off!D521</f>
        <v>Air</v>
      </c>
      <c r="E489" t="str">
        <f>On_Off!E521</f>
        <v>Renew</v>
      </c>
      <c r="F489" t="str">
        <f>On_Off!G521</f>
        <v>MTCA</v>
      </c>
      <c r="G489" t="str">
        <f>On_Off!H521</f>
        <v>AF</v>
      </c>
      <c r="H489" t="str">
        <f>On_Off!I521</f>
        <v>Fiji Airports</v>
      </c>
      <c r="I489" t="str">
        <f>On_Off!J521</f>
        <v>Aviation Safety and Security</v>
      </c>
      <c r="J489" t="str">
        <f>On_Off!K521</f>
        <v>Airport Campus Network Equipment</v>
      </c>
      <c r="K489" t="str">
        <f>On_Off!M521</f>
        <v>National</v>
      </c>
      <c r="L489" t="str">
        <f>On_Off!P521</f>
        <v>Planning</v>
      </c>
      <c r="M489" s="97">
        <f t="shared" si="8"/>
        <v>1400000</v>
      </c>
      <c r="N489" s="96">
        <f>IF(O489&lt;&gt;"",((O489/VLOOKUP(P489,Codes!$A$118:$B$122,2,FALSE))/1000000), "")</f>
        <v>1.4</v>
      </c>
      <c r="O489">
        <f>On_Off!Q521</f>
        <v>1400000</v>
      </c>
      <c r="P489" t="str">
        <f>On_Off!R521</f>
        <v>FJD</v>
      </c>
    </row>
    <row r="490" spans="1:16">
      <c r="A490" t="str">
        <f>On_Off!A522</f>
        <v>A195</v>
      </c>
      <c r="B490" t="str">
        <f>On_Off!B522</f>
        <v>OFF</v>
      </c>
      <c r="C490">
        <f>On_Off!C522</f>
        <v>0</v>
      </c>
      <c r="D490" t="str">
        <f>On_Off!D522</f>
        <v>Air</v>
      </c>
      <c r="E490" t="str">
        <f>On_Off!E522</f>
        <v>Renew</v>
      </c>
      <c r="F490" t="str">
        <f>On_Off!G522</f>
        <v>MTCA</v>
      </c>
      <c r="G490" t="str">
        <f>On_Off!H522</f>
        <v>AF</v>
      </c>
      <c r="H490" t="str">
        <f>On_Off!I522</f>
        <v>Fiji Airports</v>
      </c>
      <c r="I490" t="str">
        <f>On_Off!J522</f>
        <v>Aviation Safety and Security</v>
      </c>
      <c r="J490" t="str">
        <f>On_Off!K522</f>
        <v>PABX System Upgrade &amp; Replacement</v>
      </c>
      <c r="K490" t="str">
        <f>On_Off!M522</f>
        <v>National</v>
      </c>
      <c r="L490" t="str">
        <f>On_Off!P522</f>
        <v>Planning</v>
      </c>
      <c r="M490" s="97">
        <f t="shared" si="8"/>
        <v>300000</v>
      </c>
      <c r="N490" s="96">
        <f>IF(O490&lt;&gt;"",((O490/VLOOKUP(P490,Codes!$A$118:$B$122,2,FALSE))/1000000), "")</f>
        <v>0.3</v>
      </c>
      <c r="O490">
        <f>On_Off!Q522</f>
        <v>300000</v>
      </c>
      <c r="P490" t="str">
        <f>On_Off!R522</f>
        <v>FJD</v>
      </c>
    </row>
    <row r="491" spans="1:16">
      <c r="A491" t="str">
        <f>On_Off!A523</f>
        <v>A196</v>
      </c>
      <c r="B491" t="str">
        <f>On_Off!B523</f>
        <v>OFF</v>
      </c>
      <c r="C491">
        <f>On_Off!C523</f>
        <v>0</v>
      </c>
      <c r="D491" t="str">
        <f>On_Off!D523</f>
        <v>Air</v>
      </c>
      <c r="E491" t="str">
        <f>On_Off!E523</f>
        <v>Renew</v>
      </c>
      <c r="F491" t="str">
        <f>On_Off!G523</f>
        <v>MTCA</v>
      </c>
      <c r="G491" t="str">
        <f>On_Off!H523</f>
        <v>AF</v>
      </c>
      <c r="H491" t="str">
        <f>On_Off!I523</f>
        <v>Fiji Airports</v>
      </c>
      <c r="I491" t="str">
        <f>On_Off!J523</f>
        <v>Aviation Safety and Security</v>
      </c>
      <c r="J491" t="str">
        <f>On_Off!K523</f>
        <v>PA System active hardware Replacement</v>
      </c>
      <c r="K491" t="str">
        <f>On_Off!M523</f>
        <v>National</v>
      </c>
      <c r="L491" t="str">
        <f>On_Off!P523</f>
        <v>Planning</v>
      </c>
      <c r="M491" s="97">
        <f t="shared" si="8"/>
        <v>350000</v>
      </c>
      <c r="N491" s="96">
        <f>IF(O491&lt;&gt;"",((O491/VLOOKUP(P491,Codes!$A$118:$B$122,2,FALSE))/1000000), "")</f>
        <v>0.35</v>
      </c>
      <c r="O491">
        <f>On_Off!Q523</f>
        <v>350000</v>
      </c>
      <c r="P491" t="str">
        <f>On_Off!R523</f>
        <v>FJD</v>
      </c>
    </row>
    <row r="492" spans="1:16">
      <c r="A492" t="str">
        <f>On_Off!A524</f>
        <v>A197</v>
      </c>
      <c r="B492" t="str">
        <f>On_Off!B524</f>
        <v>OFF</v>
      </c>
      <c r="C492">
        <f>On_Off!C524</f>
        <v>0</v>
      </c>
      <c r="D492" t="str">
        <f>On_Off!D524</f>
        <v>Air</v>
      </c>
      <c r="E492" t="str">
        <f>On_Off!E524</f>
        <v>Renew</v>
      </c>
      <c r="F492" t="str">
        <f>On_Off!G524</f>
        <v>MTCA</v>
      </c>
      <c r="G492" t="str">
        <f>On_Off!H524</f>
        <v>AF</v>
      </c>
      <c r="H492" t="str">
        <f>On_Off!I524</f>
        <v>Fiji Airports</v>
      </c>
      <c r="I492" t="str">
        <f>On_Off!J524</f>
        <v>Aviation Safety and Security</v>
      </c>
      <c r="J492" t="str">
        <f>On_Off!K524</f>
        <v>Replacement of Network Equipment for All outer island Airports including Nausori</v>
      </c>
      <c r="K492" t="str">
        <f>On_Off!M524</f>
        <v>National</v>
      </c>
      <c r="L492" t="str">
        <f>On_Off!P524</f>
        <v>Planning</v>
      </c>
      <c r="M492" s="97">
        <f t="shared" si="8"/>
        <v>400000</v>
      </c>
      <c r="N492" s="96">
        <f>IF(O492&lt;&gt;"",((O492/VLOOKUP(P492,Codes!$A$118:$B$122,2,FALSE))/1000000), "")</f>
        <v>0.4</v>
      </c>
      <c r="O492">
        <f>On_Off!Q524</f>
        <v>400000</v>
      </c>
      <c r="P492" t="str">
        <f>On_Off!R524</f>
        <v>FJD</v>
      </c>
    </row>
    <row r="493" spans="1:16">
      <c r="A493" t="str">
        <f>On_Off!A525</f>
        <v>A198</v>
      </c>
      <c r="B493" t="str">
        <f>On_Off!B525</f>
        <v>OFF</v>
      </c>
      <c r="C493">
        <f>On_Off!C525</f>
        <v>0</v>
      </c>
      <c r="D493" t="str">
        <f>On_Off!D525</f>
        <v>Air</v>
      </c>
      <c r="E493" t="str">
        <f>On_Off!E525</f>
        <v>Renew</v>
      </c>
      <c r="F493" t="str">
        <f>On_Off!G525</f>
        <v>MTCA</v>
      </c>
      <c r="G493" t="str">
        <f>On_Off!H525</f>
        <v>AF</v>
      </c>
      <c r="H493" t="str">
        <f>On_Off!I525</f>
        <v>Fiji Airports</v>
      </c>
      <c r="I493" t="str">
        <f>On_Off!J525</f>
        <v>Aviation Safety and Security</v>
      </c>
      <c r="J493" t="str">
        <f>On_Off!K525</f>
        <v>Replacement of CXS X-Ray machines for Passenger and Staff Screening Points</v>
      </c>
      <c r="K493" t="str">
        <f>On_Off!M525</f>
        <v>Central</v>
      </c>
      <c r="L493" t="str">
        <f>On_Off!P525</f>
        <v>Planning</v>
      </c>
      <c r="M493" s="97">
        <f t="shared" si="8"/>
        <v>769230.76923076925</v>
      </c>
      <c r="N493" s="96">
        <f>IF(O493&lt;&gt;"",((O493/VLOOKUP(P493,Codes!$A$118:$B$122,2,FALSE))/1000000), "")</f>
        <v>0.76923076923076927</v>
      </c>
      <c r="O493">
        <f>On_Off!Q525</f>
        <v>769230.76923076925</v>
      </c>
      <c r="P493" t="str">
        <f>On_Off!R525</f>
        <v>FJD</v>
      </c>
    </row>
    <row r="494" spans="1:16">
      <c r="A494" t="str">
        <f>On_Off!A526</f>
        <v>A199</v>
      </c>
      <c r="B494" t="str">
        <f>On_Off!B526</f>
        <v>OFF</v>
      </c>
      <c r="C494">
        <f>On_Off!C526</f>
        <v>0</v>
      </c>
      <c r="D494" t="str">
        <f>On_Off!D526</f>
        <v>Air</v>
      </c>
      <c r="E494" t="str">
        <f>On_Off!E526</f>
        <v>Renew</v>
      </c>
      <c r="F494" t="str">
        <f>On_Off!G526</f>
        <v>MTCA</v>
      </c>
      <c r="G494" t="str">
        <f>On_Off!H526</f>
        <v>AF</v>
      </c>
      <c r="H494" t="str">
        <f>On_Off!I526</f>
        <v>Fiji Airports</v>
      </c>
      <c r="I494" t="str">
        <f>On_Off!J526</f>
        <v>Aviation Safety and Security</v>
      </c>
      <c r="J494" t="str">
        <f>On_Off!K526</f>
        <v>HBS ECAC 3 level scanners</v>
      </c>
      <c r="K494" t="str">
        <f>On_Off!M526</f>
        <v>Central</v>
      </c>
      <c r="L494" t="str">
        <f>On_Off!P526</f>
        <v>Planning</v>
      </c>
      <c r="M494" s="97">
        <f t="shared" si="8"/>
        <v>1153846.1538461538</v>
      </c>
      <c r="N494" s="96">
        <f>IF(O494&lt;&gt;"",((O494/VLOOKUP(P494,Codes!$A$118:$B$122,2,FALSE))/1000000), "")</f>
        <v>1.1538461538461537</v>
      </c>
      <c r="O494">
        <f>On_Off!Q526</f>
        <v>1153846.1538461538</v>
      </c>
      <c r="P494" t="str">
        <f>On_Off!R526</f>
        <v>FJD</v>
      </c>
    </row>
    <row r="495" spans="1:16">
      <c r="A495" t="str">
        <f>On_Off!A527</f>
        <v>A200</v>
      </c>
      <c r="B495" t="str">
        <f>On_Off!B527</f>
        <v>OFF</v>
      </c>
      <c r="C495">
        <f>On_Off!C527</f>
        <v>0</v>
      </c>
      <c r="D495" t="str">
        <f>On_Off!D527</f>
        <v>Air</v>
      </c>
      <c r="E495" t="str">
        <f>On_Off!E527</f>
        <v>Renew</v>
      </c>
      <c r="F495" t="str">
        <f>On_Off!G527</f>
        <v>MTCA</v>
      </c>
      <c r="G495" t="str">
        <f>On_Off!H527</f>
        <v>AF</v>
      </c>
      <c r="H495" t="str">
        <f>On_Off!I527</f>
        <v>Fiji Airports</v>
      </c>
      <c r="I495" t="str">
        <f>On_Off!J527</f>
        <v>Aviation Safety and Security</v>
      </c>
      <c r="J495" t="str">
        <f>On_Off!K527</f>
        <v>CUTE/CUSS/FIDS</v>
      </c>
      <c r="K495" t="str">
        <f>On_Off!M527</f>
        <v>Central</v>
      </c>
      <c r="L495" t="str">
        <f>On_Off!P527</f>
        <v>Planning</v>
      </c>
      <c r="M495" s="97">
        <f t="shared" si="8"/>
        <v>961538.4615384615</v>
      </c>
      <c r="N495" s="96">
        <f>IF(O495&lt;&gt;"",((O495/VLOOKUP(P495,Codes!$A$118:$B$122,2,FALSE))/1000000), "")</f>
        <v>0.96153846153846145</v>
      </c>
      <c r="O495">
        <f>On_Off!Q527</f>
        <v>961538.4615384615</v>
      </c>
      <c r="P495" t="str">
        <f>On_Off!R527</f>
        <v>FJD</v>
      </c>
    </row>
    <row r="496" spans="1:16">
      <c r="A496" t="str">
        <f>On_Off!A528</f>
        <v>A201</v>
      </c>
      <c r="B496" t="str">
        <f>On_Off!B528</f>
        <v>OFF</v>
      </c>
      <c r="C496">
        <f>On_Off!C528</f>
        <v>0</v>
      </c>
      <c r="D496" t="str">
        <f>On_Off!D528</f>
        <v>Air</v>
      </c>
      <c r="E496" t="str">
        <f>On_Off!E528</f>
        <v>New</v>
      </c>
      <c r="F496" t="str">
        <f>On_Off!G528</f>
        <v>MTCA</v>
      </c>
      <c r="G496" t="str">
        <f>On_Off!H528</f>
        <v>AF</v>
      </c>
      <c r="H496" t="str">
        <f>On_Off!I528</f>
        <v>Fiji Airports</v>
      </c>
      <c r="I496" t="str">
        <f>On_Off!J528</f>
        <v>Aviation Safety and Security</v>
      </c>
      <c r="J496" t="str">
        <f>On_Off!K528</f>
        <v>Biometric access control and screening</v>
      </c>
      <c r="K496" t="str">
        <f>On_Off!M528</f>
        <v>Central</v>
      </c>
      <c r="L496" t="str">
        <f>On_Off!P528</f>
        <v>Planning</v>
      </c>
      <c r="M496" s="97">
        <f t="shared" si="8"/>
        <v>400000</v>
      </c>
      <c r="N496" s="96">
        <f>IF(O496&lt;&gt;"",((O496/VLOOKUP(P496,Codes!$A$118:$B$122,2,FALSE))/1000000), "")</f>
        <v>0.4</v>
      </c>
      <c r="O496">
        <f>On_Off!Q528</f>
        <v>400000</v>
      </c>
      <c r="P496" t="str">
        <f>On_Off!R528</f>
        <v>FJD</v>
      </c>
    </row>
    <row r="497" spans="1:16">
      <c r="A497" t="str">
        <f>On_Off!A529</f>
        <v>A202</v>
      </c>
      <c r="B497" t="str">
        <f>On_Off!B529</f>
        <v>OFF</v>
      </c>
      <c r="C497">
        <f>On_Off!C529</f>
        <v>0</v>
      </c>
      <c r="D497" t="str">
        <f>On_Off!D529</f>
        <v>Air</v>
      </c>
      <c r="E497" t="str">
        <f>On_Off!E529</f>
        <v>New</v>
      </c>
      <c r="F497" t="str">
        <f>On_Off!G529</f>
        <v>MTCA</v>
      </c>
      <c r="G497" t="str">
        <f>On_Off!H529</f>
        <v>AF</v>
      </c>
      <c r="H497" t="str">
        <f>On_Off!I529</f>
        <v>Fiji Airports</v>
      </c>
      <c r="I497" t="str">
        <f>On_Off!J529</f>
        <v>Aviation Safety and Security</v>
      </c>
      <c r="J497" t="str">
        <f>On_Off!K529</f>
        <v>Airport Entry Gate and Guardhouse</v>
      </c>
      <c r="K497" t="str">
        <f>On_Off!M529</f>
        <v>National</v>
      </c>
      <c r="L497" t="str">
        <f>On_Off!P529</f>
        <v>Planning</v>
      </c>
      <c r="M497" s="97">
        <f t="shared" si="8"/>
        <v>250000</v>
      </c>
      <c r="N497" s="96">
        <f>IF(O497&lt;&gt;"",((O497/VLOOKUP(P497,Codes!$A$118:$B$122,2,FALSE))/1000000), "")</f>
        <v>0.25</v>
      </c>
      <c r="O497">
        <f>On_Off!Q529</f>
        <v>250000</v>
      </c>
      <c r="P497" t="str">
        <f>On_Off!R529</f>
        <v>FJD</v>
      </c>
    </row>
    <row r="498" spans="1:16">
      <c r="A498" t="str">
        <f>On_Off!A530</f>
        <v>A203</v>
      </c>
      <c r="B498" t="str">
        <f>On_Off!B530</f>
        <v>OFF</v>
      </c>
      <c r="C498">
        <f>On_Off!C530</f>
        <v>0</v>
      </c>
      <c r="D498" t="str">
        <f>On_Off!D530</f>
        <v>Air</v>
      </c>
      <c r="E498" t="str">
        <f>On_Off!E530</f>
        <v>New</v>
      </c>
      <c r="F498" t="str">
        <f>On_Off!G530</f>
        <v>MTCA</v>
      </c>
      <c r="G498" t="str">
        <f>On_Off!H530</f>
        <v>AF</v>
      </c>
      <c r="H498" t="str">
        <f>On_Off!I530</f>
        <v>Fiji Airports</v>
      </c>
      <c r="I498" t="str">
        <f>On_Off!J530</f>
        <v>Aviation Safety and Security</v>
      </c>
      <c r="J498" t="str">
        <f>On_Off!K530</f>
        <v>Bomb Disposal Shelter</v>
      </c>
      <c r="K498" t="str">
        <f>On_Off!M530</f>
        <v>National</v>
      </c>
      <c r="L498" t="str">
        <f>On_Off!P530</f>
        <v>Planning</v>
      </c>
      <c r="M498" s="97">
        <f t="shared" si="8"/>
        <v>600000</v>
      </c>
      <c r="N498" s="96">
        <f>IF(O498&lt;&gt;"",((O498/VLOOKUP(P498,Codes!$A$118:$B$122,2,FALSE))/1000000), "")</f>
        <v>0.6</v>
      </c>
      <c r="O498">
        <f>On_Off!Q530</f>
        <v>600000</v>
      </c>
      <c r="P498" t="str">
        <f>On_Off!R530</f>
        <v>FJD</v>
      </c>
    </row>
    <row r="499" spans="1:16">
      <c r="A499" t="str">
        <f>On_Off!A531</f>
        <v>A204</v>
      </c>
      <c r="B499" t="str">
        <f>On_Off!B531</f>
        <v>OFF</v>
      </c>
      <c r="C499">
        <f>On_Off!C531</f>
        <v>0</v>
      </c>
      <c r="D499" t="str">
        <f>On_Off!D531</f>
        <v>Air</v>
      </c>
      <c r="E499" t="str">
        <f>On_Off!E531</f>
        <v>Renew</v>
      </c>
      <c r="F499" t="str">
        <f>On_Off!G531</f>
        <v>MTCA</v>
      </c>
      <c r="G499" t="str">
        <f>On_Off!H531</f>
        <v>AF</v>
      </c>
      <c r="H499" t="str">
        <f>On_Off!I531</f>
        <v>Fiji Airports</v>
      </c>
      <c r="I499" t="str">
        <f>On_Off!J531</f>
        <v>Aviation Safety and Security</v>
      </c>
      <c r="J499" t="str">
        <f>On_Off!K531</f>
        <v>Standby Generators</v>
      </c>
      <c r="K499" t="str">
        <f>On_Off!M531</f>
        <v>National</v>
      </c>
      <c r="L499" t="str">
        <f>On_Off!P531</f>
        <v>Planning</v>
      </c>
      <c r="M499" s="97">
        <f t="shared" si="8"/>
        <v>480000</v>
      </c>
      <c r="N499" s="96">
        <f>IF(O499&lt;&gt;"",((O499/VLOOKUP(P499,Codes!$A$118:$B$122,2,FALSE))/1000000), "")</f>
        <v>0.48</v>
      </c>
      <c r="O499">
        <f>On_Off!Q531</f>
        <v>480000</v>
      </c>
      <c r="P499" t="str">
        <f>On_Off!R531</f>
        <v>FJD</v>
      </c>
    </row>
    <row r="500" spans="1:16">
      <c r="A500" t="str">
        <f>On_Off!A532</f>
        <v>A205</v>
      </c>
      <c r="B500" t="str">
        <f>On_Off!B532</f>
        <v>OFF</v>
      </c>
      <c r="C500">
        <f>On_Off!C532</f>
        <v>0</v>
      </c>
      <c r="D500" t="str">
        <f>On_Off!D532</f>
        <v>Air</v>
      </c>
      <c r="E500" t="str">
        <f>On_Off!E532</f>
        <v>Renew</v>
      </c>
      <c r="F500" t="str">
        <f>On_Off!G532</f>
        <v>MTCA</v>
      </c>
      <c r="G500" t="str">
        <f>On_Off!H532</f>
        <v>AF</v>
      </c>
      <c r="H500" t="str">
        <f>On_Off!I532</f>
        <v>Fiji Airports</v>
      </c>
      <c r="I500" t="str">
        <f>On_Off!J532</f>
        <v>Aviation Safety and Security</v>
      </c>
      <c r="J500" t="str">
        <f>On_Off!K532</f>
        <v>HF Radio replacement (VOIP)</v>
      </c>
      <c r="K500" t="str">
        <f>On_Off!M532</f>
        <v>National</v>
      </c>
      <c r="L500" t="str">
        <f>On_Off!P532</f>
        <v>Budgeting</v>
      </c>
      <c r="M500" s="97">
        <f t="shared" si="8"/>
        <v>5000000</v>
      </c>
      <c r="N500" s="96">
        <f>IF(O500&lt;&gt;"",((O500/VLOOKUP(P500,Codes!$A$118:$B$122,2,FALSE))/1000000), "")</f>
        <v>5</v>
      </c>
      <c r="O500">
        <f>On_Off!Q532</f>
        <v>5000000</v>
      </c>
      <c r="P500" t="str">
        <f>On_Off!R532</f>
        <v>FJD</v>
      </c>
    </row>
    <row r="501" spans="1:16">
      <c r="A501" t="str">
        <f>On_Off!A533</f>
        <v>A206</v>
      </c>
      <c r="B501" t="str">
        <f>On_Off!B533</f>
        <v>OFF</v>
      </c>
      <c r="C501">
        <f>On_Off!C533</f>
        <v>0</v>
      </c>
      <c r="D501" t="str">
        <f>On_Off!D533</f>
        <v>Air</v>
      </c>
      <c r="E501" t="str">
        <f>On_Off!E533</f>
        <v>Renew</v>
      </c>
      <c r="F501" t="str">
        <f>On_Off!G533</f>
        <v>MTCA</v>
      </c>
      <c r="G501" t="str">
        <f>On_Off!H533</f>
        <v>AF</v>
      </c>
      <c r="H501" t="str">
        <f>On_Off!I533</f>
        <v>Fiji Airports</v>
      </c>
      <c r="I501" t="str">
        <f>On_Off!J533</f>
        <v>Aviation Safety and Security</v>
      </c>
      <c r="J501" t="str">
        <f>On_Off!K533</f>
        <v>Labasa DVOR/DME</v>
      </c>
      <c r="K501" t="str">
        <f>On_Off!M533</f>
        <v>National</v>
      </c>
      <c r="L501" t="str">
        <f>On_Off!P533</f>
        <v>Planning</v>
      </c>
      <c r="M501" s="97">
        <f t="shared" si="8"/>
        <v>2500000</v>
      </c>
      <c r="N501" s="96">
        <f>IF(O501&lt;&gt;"",((O501/VLOOKUP(P501,Codes!$A$118:$B$122,2,FALSE))/1000000), "")</f>
        <v>2.5</v>
      </c>
      <c r="O501">
        <f>On_Off!Q533</f>
        <v>2500000</v>
      </c>
      <c r="P501" t="str">
        <f>On_Off!R533</f>
        <v>FJD</v>
      </c>
    </row>
    <row r="502" spans="1:16">
      <c r="A502" t="str">
        <f>On_Off!A534</f>
        <v>A207</v>
      </c>
      <c r="B502" t="str">
        <f>On_Off!B534</f>
        <v>OFF</v>
      </c>
      <c r="C502">
        <f>On_Off!C534</f>
        <v>0</v>
      </c>
      <c r="D502" t="str">
        <f>On_Off!D534</f>
        <v>Air</v>
      </c>
      <c r="E502" t="str">
        <f>On_Off!E534</f>
        <v>Renew</v>
      </c>
      <c r="F502" t="str">
        <f>On_Off!G534</f>
        <v>MTCA</v>
      </c>
      <c r="G502" t="str">
        <f>On_Off!H534</f>
        <v>AF</v>
      </c>
      <c r="H502" t="str">
        <f>On_Off!I534</f>
        <v>Fiji Airports</v>
      </c>
      <c r="I502" t="str">
        <f>On_Off!J534</f>
        <v>Aviation Safety and Security</v>
      </c>
      <c r="J502" t="str">
        <f>On_Off!K534</f>
        <v>Momi DVOR/DME</v>
      </c>
      <c r="K502" t="str">
        <f>On_Off!M534</f>
        <v>National</v>
      </c>
      <c r="L502" t="str">
        <f>On_Off!P534</f>
        <v>Appraising</v>
      </c>
      <c r="M502" s="97">
        <f t="shared" si="8"/>
        <v>2500000</v>
      </c>
      <c r="N502" s="96">
        <f>IF(O502&lt;&gt;"",((O502/VLOOKUP(P502,Codes!$A$118:$B$122,2,FALSE))/1000000), "")</f>
        <v>2.5</v>
      </c>
      <c r="O502">
        <f>On_Off!Q534</f>
        <v>2500000</v>
      </c>
      <c r="P502" t="str">
        <f>On_Off!R534</f>
        <v>FJD</v>
      </c>
    </row>
    <row r="503" spans="1:16">
      <c r="A503" t="str">
        <f>On_Off!A535</f>
        <v>A208</v>
      </c>
      <c r="B503" t="str">
        <f>On_Off!B535</f>
        <v>OFF</v>
      </c>
      <c r="C503">
        <f>On_Off!C535</f>
        <v>0</v>
      </c>
      <c r="D503" t="str">
        <f>On_Off!D535</f>
        <v>Air</v>
      </c>
      <c r="E503" t="str">
        <f>On_Off!E535</f>
        <v>Renew</v>
      </c>
      <c r="F503" t="str">
        <f>On_Off!G535</f>
        <v>MTCA</v>
      </c>
      <c r="G503" t="str">
        <f>On_Off!H535</f>
        <v>AF</v>
      </c>
      <c r="H503" t="str">
        <f>On_Off!I535</f>
        <v>Fiji Airports</v>
      </c>
      <c r="I503" t="str">
        <f>On_Off!J535</f>
        <v>Aviation Safety and Security</v>
      </c>
      <c r="J503" t="str">
        <f>On_Off!K535</f>
        <v>Upgrade AMHS System Hardware &amp; Software to operate on VM technology including CADAS IMS Application.</v>
      </c>
      <c r="K503" t="str">
        <f>On_Off!M535</f>
        <v>National</v>
      </c>
      <c r="L503" t="str">
        <f>On_Off!P535</f>
        <v>Budgeting</v>
      </c>
      <c r="M503" s="97">
        <f t="shared" si="8"/>
        <v>4728080.9838709673</v>
      </c>
      <c r="N503" s="96">
        <f>IF(O503&lt;&gt;"",((O503/VLOOKUP(P503,Codes!$A$118:$B$122,2,FALSE))/1000000), "")</f>
        <v>4.7280809838709672</v>
      </c>
      <c r="O503">
        <f>On_Off!Q535</f>
        <v>4728080.9838709673</v>
      </c>
      <c r="P503" t="str">
        <f>On_Off!R535</f>
        <v>FJD</v>
      </c>
    </row>
    <row r="504" spans="1:16">
      <c r="A504" t="str">
        <f>On_Off!A536</f>
        <v>A119</v>
      </c>
      <c r="B504" t="str">
        <f>On_Off!B536</f>
        <v>OFF</v>
      </c>
      <c r="C504">
        <f>On_Off!C536</f>
        <v>0</v>
      </c>
      <c r="D504" t="str">
        <f>On_Off!D536</f>
        <v>Air</v>
      </c>
      <c r="E504" t="str">
        <f>On_Off!E536</f>
        <v>Renew</v>
      </c>
      <c r="F504" t="str">
        <f>On_Off!G536</f>
        <v>MTCA</v>
      </c>
      <c r="G504" t="str">
        <f>On_Off!H536</f>
        <v>AF</v>
      </c>
      <c r="H504" t="str">
        <f>On_Off!I536</f>
        <v>Fiji Airports</v>
      </c>
      <c r="I504" t="str">
        <f>On_Off!J536</f>
        <v>Aviation Safety and Security</v>
      </c>
      <c r="J504" t="str">
        <f>On_Off!K536</f>
        <v>ATM System Centralised Network &amp; Monitoring System</v>
      </c>
      <c r="K504" t="str">
        <f>On_Off!M536</f>
        <v>National</v>
      </c>
      <c r="L504" t="str">
        <f>On_Off!P536</f>
        <v>Appraising</v>
      </c>
      <c r="M504" s="97">
        <f t="shared" si="8"/>
        <v>600000</v>
      </c>
      <c r="N504" s="96">
        <f>IF(O504&lt;&gt;"",((O504/VLOOKUP(P504,Codes!$A$118:$B$122,2,FALSE))/1000000), "")</f>
        <v>0.6</v>
      </c>
      <c r="O504">
        <f>On_Off!Q536</f>
        <v>600000</v>
      </c>
      <c r="P504" t="str">
        <f>On_Off!R536</f>
        <v>FJD</v>
      </c>
    </row>
    <row r="505" spans="1:16">
      <c r="A505" t="str">
        <f>On_Off!A537</f>
        <v>A120</v>
      </c>
      <c r="B505" t="str">
        <f>On_Off!B537</f>
        <v>OFF</v>
      </c>
      <c r="C505">
        <f>On_Off!C537</f>
        <v>0</v>
      </c>
      <c r="D505" t="str">
        <f>On_Off!D537</f>
        <v>Air</v>
      </c>
      <c r="E505" t="str">
        <f>On_Off!E537</f>
        <v>Upgrade</v>
      </c>
      <c r="F505" t="str">
        <f>On_Off!G537</f>
        <v>MTCA</v>
      </c>
      <c r="G505" t="str">
        <f>On_Off!H537</f>
        <v>AF</v>
      </c>
      <c r="H505" t="str">
        <f>On_Off!I537</f>
        <v>Fiji Airports</v>
      </c>
      <c r="I505" t="str">
        <f>On_Off!J537</f>
        <v>Aviation Safety and Security</v>
      </c>
      <c r="J505" t="str">
        <f>On_Off!K537</f>
        <v>Upgrade to SWIM (AIXM, FIXM &amp; IWXXM)</v>
      </c>
      <c r="K505" t="str">
        <f>On_Off!M537</f>
        <v>National</v>
      </c>
      <c r="L505" t="str">
        <f>On_Off!P537</f>
        <v>Planning</v>
      </c>
      <c r="M505" s="97">
        <f t="shared" si="8"/>
        <v>4390243.9024390243</v>
      </c>
      <c r="N505" s="96">
        <f>IF(O505&lt;&gt;"",((O505/VLOOKUP(P505,Codes!$A$118:$B$122,2,FALSE))/1000000), "")</f>
        <v>4.3902439024390247</v>
      </c>
      <c r="O505">
        <f>On_Off!Q537</f>
        <v>4390243.9024390243</v>
      </c>
      <c r="P505" t="str">
        <f>On_Off!R537</f>
        <v>FJD</v>
      </c>
    </row>
    <row r="506" spans="1:16">
      <c r="A506" t="str">
        <f>On_Off!A538</f>
        <v>A121</v>
      </c>
      <c r="B506" t="str">
        <f>On_Off!B538</f>
        <v>OFF</v>
      </c>
      <c r="C506">
        <f>On_Off!C538</f>
        <v>0</v>
      </c>
      <c r="D506" t="str">
        <f>On_Off!D538</f>
        <v>Air</v>
      </c>
      <c r="E506" t="str">
        <f>On_Off!E538</f>
        <v>Renew</v>
      </c>
      <c r="F506" t="str">
        <f>On_Off!G538</f>
        <v>MTCA</v>
      </c>
      <c r="G506" t="str">
        <f>On_Off!H538</f>
        <v>AF</v>
      </c>
      <c r="H506" t="str">
        <f>On_Off!I538</f>
        <v>Fiji Airports</v>
      </c>
      <c r="I506" t="str">
        <f>On_Off!J538</f>
        <v>Aviation Safety and Security</v>
      </c>
      <c r="J506" t="str">
        <f>On_Off!K538</f>
        <v>AMHS upgrade SNOWTAM</v>
      </c>
      <c r="K506" t="str">
        <f>On_Off!M538</f>
        <v>National</v>
      </c>
      <c r="L506" t="str">
        <f>On_Off!P538</f>
        <v>Planning</v>
      </c>
      <c r="M506" s="97">
        <f t="shared" si="8"/>
        <v>926829.26829268294</v>
      </c>
      <c r="N506" s="96">
        <f>IF(O506&lt;&gt;"",((O506/VLOOKUP(P506,Codes!$A$118:$B$122,2,FALSE))/1000000), "")</f>
        <v>0.92682926829268297</v>
      </c>
      <c r="O506">
        <f>On_Off!Q538</f>
        <v>926829.26829268294</v>
      </c>
      <c r="P506" t="str">
        <f>On_Off!R538</f>
        <v>FJD</v>
      </c>
    </row>
    <row r="507" spans="1:16">
      <c r="A507" t="str">
        <f>On_Off!A539</f>
        <v>A122</v>
      </c>
      <c r="B507" t="str">
        <f>On_Off!B539</f>
        <v>OFF</v>
      </c>
      <c r="C507">
        <f>On_Off!C539</f>
        <v>0</v>
      </c>
      <c r="D507" t="str">
        <f>On_Off!D539</f>
        <v>Air</v>
      </c>
      <c r="E507" t="str">
        <f>On_Off!E539</f>
        <v>Renew</v>
      </c>
      <c r="F507" t="str">
        <f>On_Off!G539</f>
        <v>MTCA</v>
      </c>
      <c r="G507" t="str">
        <f>On_Off!H539</f>
        <v>AF</v>
      </c>
      <c r="H507" t="str">
        <f>On_Off!I539</f>
        <v>Fiji Airports</v>
      </c>
      <c r="I507" t="str">
        <f>On_Off!J539</f>
        <v>Aviation Safety and Security</v>
      </c>
      <c r="J507" t="str">
        <f>On_Off!K539</f>
        <v>UPS Replacements</v>
      </c>
      <c r="K507" t="str">
        <f>On_Off!M539</f>
        <v>National</v>
      </c>
      <c r="L507" t="str">
        <f>On_Off!P539</f>
        <v>Planning</v>
      </c>
      <c r="M507" s="97">
        <f t="shared" si="8"/>
        <v>1800000</v>
      </c>
      <c r="N507" s="96">
        <f>IF(O507&lt;&gt;"",((O507/VLOOKUP(P507,Codes!$A$118:$B$122,2,FALSE))/1000000), "")</f>
        <v>1.8</v>
      </c>
      <c r="O507">
        <f>On_Off!Q539</f>
        <v>1800000</v>
      </c>
      <c r="P507" t="str">
        <f>On_Off!R539</f>
        <v>FJD</v>
      </c>
    </row>
    <row r="508" spans="1:16">
      <c r="A508" t="str">
        <f>On_Off!A540</f>
        <v>A123</v>
      </c>
      <c r="B508" t="str">
        <f>On_Off!B540</f>
        <v>OFF</v>
      </c>
      <c r="C508">
        <f>On_Off!C540</f>
        <v>0</v>
      </c>
      <c r="D508" t="str">
        <f>On_Off!D540</f>
        <v>Air</v>
      </c>
      <c r="E508" t="str">
        <f>On_Off!E540</f>
        <v>Renew</v>
      </c>
      <c r="F508" t="str">
        <f>On_Off!G540</f>
        <v>MTCA</v>
      </c>
      <c r="G508" t="str">
        <f>On_Off!H540</f>
        <v>AF</v>
      </c>
      <c r="H508" t="str">
        <f>On_Off!I540</f>
        <v>Fiji Airports</v>
      </c>
      <c r="I508" t="str">
        <f>On_Off!J540</f>
        <v>Aviation Safety and Security</v>
      </c>
      <c r="J508" t="str">
        <f>On_Off!K540</f>
        <v>ADS-B Ground System Replacement</v>
      </c>
      <c r="K508" t="str">
        <f>On_Off!M540</f>
        <v>National</v>
      </c>
      <c r="L508" t="str">
        <f>On_Off!P540</f>
        <v>Planning</v>
      </c>
      <c r="M508" s="97">
        <f t="shared" si="8"/>
        <v>3500000</v>
      </c>
      <c r="N508" s="96">
        <f>IF(O508&lt;&gt;"",((O508/VLOOKUP(P508,Codes!$A$118:$B$122,2,FALSE))/1000000), "")</f>
        <v>3.5</v>
      </c>
      <c r="O508">
        <f>On_Off!Q540</f>
        <v>3500000</v>
      </c>
      <c r="P508" t="str">
        <f>On_Off!R540</f>
        <v>FJD</v>
      </c>
    </row>
    <row r="509" spans="1:16">
      <c r="A509" t="str">
        <f>On_Off!A541</f>
        <v>A124</v>
      </c>
      <c r="B509" t="str">
        <f>On_Off!B541</f>
        <v>OFF</v>
      </c>
      <c r="C509">
        <f>On_Off!C541</f>
        <v>0</v>
      </c>
      <c r="D509" t="str">
        <f>On_Off!D541</f>
        <v>Air</v>
      </c>
      <c r="E509" t="str">
        <f>On_Off!E541</f>
        <v>Renew</v>
      </c>
      <c r="F509" t="str">
        <f>On_Off!G541</f>
        <v>MTCA</v>
      </c>
      <c r="G509" t="str">
        <f>On_Off!H541</f>
        <v>AF</v>
      </c>
      <c r="H509" t="str">
        <f>On_Off!I541</f>
        <v>Fiji Airports</v>
      </c>
      <c r="I509" t="str">
        <f>On_Off!J541</f>
        <v>Aviation Safety and Security</v>
      </c>
      <c r="J509" t="str">
        <f>On_Off!K541</f>
        <v>ARFFS Vehicle Replacement Program</v>
      </c>
      <c r="K509" t="str">
        <f>On_Off!M541</f>
        <v>National</v>
      </c>
      <c r="L509" t="str">
        <f>On_Off!P541</f>
        <v>Appraising</v>
      </c>
      <c r="M509" s="97">
        <f t="shared" si="8"/>
        <v>10800000</v>
      </c>
      <c r="N509" s="96">
        <f>IF(O509&lt;&gt;"",((O509/VLOOKUP(P509,Codes!$A$118:$B$122,2,FALSE))/1000000), "")</f>
        <v>10.8</v>
      </c>
      <c r="O509">
        <f>On_Off!Q541</f>
        <v>10800000</v>
      </c>
      <c r="P509" t="str">
        <f>On_Off!R541</f>
        <v>FJD</v>
      </c>
    </row>
    <row r="510" spans="1:16">
      <c r="A510" t="str">
        <f>On_Off!A542</f>
        <v>A125</v>
      </c>
      <c r="B510" t="str">
        <f>On_Off!B542</f>
        <v>OFF</v>
      </c>
      <c r="C510">
        <f>On_Off!C542</f>
        <v>0</v>
      </c>
      <c r="D510" t="str">
        <f>On_Off!D542</f>
        <v>Air</v>
      </c>
      <c r="E510" t="str">
        <f>On_Off!E542</f>
        <v>New</v>
      </c>
      <c r="F510" t="str">
        <f>On_Off!G542</f>
        <v>MTCA</v>
      </c>
      <c r="G510" t="str">
        <f>On_Off!H542</f>
        <v>AF</v>
      </c>
      <c r="H510" t="str">
        <f>On_Off!I542</f>
        <v>Fiji Airports</v>
      </c>
      <c r="I510" t="str">
        <f>On_Off!J542</f>
        <v>Aviation Safety and Security</v>
      </c>
      <c r="J510" t="str">
        <f>On_Off!K542</f>
        <v>Pressure Fed Fuel Fire Mockup</v>
      </c>
      <c r="K510" t="str">
        <f>On_Off!M542</f>
        <v>National</v>
      </c>
      <c r="L510" t="str">
        <f>On_Off!P542</f>
        <v>Planning</v>
      </c>
      <c r="M510" s="97">
        <f t="shared" si="8"/>
        <v>2000000</v>
      </c>
      <c r="N510" s="96">
        <f>IF(O510&lt;&gt;"",((O510/VLOOKUP(P510,Codes!$A$118:$B$122,2,FALSE))/1000000), "")</f>
        <v>2</v>
      </c>
      <c r="O510">
        <f>On_Off!Q542</f>
        <v>2000000</v>
      </c>
      <c r="P510" t="str">
        <f>On_Off!R542</f>
        <v>FJD</v>
      </c>
    </row>
    <row r="511" spans="1:16">
      <c r="A511" t="str">
        <f>On_Off!A543</f>
        <v>A126</v>
      </c>
      <c r="B511" t="str">
        <f>On_Off!B543</f>
        <v>OFF</v>
      </c>
      <c r="C511">
        <f>On_Off!C543</f>
        <v>0</v>
      </c>
      <c r="D511" t="str">
        <f>On_Off!D543</f>
        <v>Air</v>
      </c>
      <c r="E511" t="str">
        <f>On_Off!E543</f>
        <v>New</v>
      </c>
      <c r="F511" t="str">
        <f>On_Off!G543</f>
        <v>MTCA</v>
      </c>
      <c r="G511" t="str">
        <f>On_Off!H543</f>
        <v>AF</v>
      </c>
      <c r="H511" t="str">
        <f>On_Off!I543</f>
        <v>Fiji Airports</v>
      </c>
      <c r="I511" t="str">
        <f>On_Off!J543</f>
        <v>Aviation Safety and Security</v>
      </c>
      <c r="J511" t="str">
        <f>On_Off!K543</f>
        <v xml:space="preserve">New Nadi Fire Station </v>
      </c>
      <c r="K511" t="str">
        <f>On_Off!M543</f>
        <v>National</v>
      </c>
      <c r="L511" t="str">
        <f>On_Off!P543</f>
        <v>Planning</v>
      </c>
      <c r="M511" s="97">
        <f t="shared" si="8"/>
        <v>2100000</v>
      </c>
      <c r="N511" s="96">
        <f>IF(O511&lt;&gt;"",((O511/VLOOKUP(P511,Codes!$A$118:$B$122,2,FALSE))/1000000), "")</f>
        <v>2.1</v>
      </c>
      <c r="O511">
        <f>On_Off!Q543</f>
        <v>2100000</v>
      </c>
      <c r="P511" t="str">
        <f>On_Off!R543</f>
        <v>FJD</v>
      </c>
    </row>
    <row r="512" spans="1:16">
      <c r="A512" t="str">
        <f>On_Off!A544</f>
        <v>A127</v>
      </c>
      <c r="B512" t="str">
        <f>On_Off!B544</f>
        <v>OFF</v>
      </c>
      <c r="C512">
        <f>On_Off!C544</f>
        <v>0</v>
      </c>
      <c r="D512" t="str">
        <f>On_Off!D544</f>
        <v>Air</v>
      </c>
      <c r="E512" t="str">
        <f>On_Off!E544</f>
        <v>Renew</v>
      </c>
      <c r="F512" t="str">
        <f>On_Off!G544</f>
        <v>MTCA</v>
      </c>
      <c r="G512" t="str">
        <f>On_Off!H544</f>
        <v>AF</v>
      </c>
      <c r="H512" t="str">
        <f>On_Off!I544</f>
        <v>Fiji Airports</v>
      </c>
      <c r="I512" t="str">
        <f>On_Off!J544</f>
        <v>Aviation Safety and Security</v>
      </c>
      <c r="J512" t="str">
        <f>On_Off!K544</f>
        <v>Airport Vehicle Fleet Replacement</v>
      </c>
      <c r="K512" t="str">
        <f>On_Off!M544</f>
        <v>National</v>
      </c>
      <c r="L512" t="str">
        <f>On_Off!P544</f>
        <v>Ongoing</v>
      </c>
      <c r="M512" s="97">
        <f t="shared" si="8"/>
        <v>12000000</v>
      </c>
      <c r="N512" s="96">
        <f>IF(O512&lt;&gt;"",((O512/VLOOKUP(P512,Codes!$A$118:$B$122,2,FALSE))/1000000), "")</f>
        <v>12</v>
      </c>
      <c r="O512">
        <f>On_Off!Q544</f>
        <v>12000000</v>
      </c>
      <c r="P512" t="str">
        <f>On_Off!R544</f>
        <v>FJD</v>
      </c>
    </row>
    <row r="513" spans="1:16">
      <c r="A513" t="str">
        <f>On_Off!A545</f>
        <v>5A</v>
      </c>
      <c r="B513" t="str">
        <f>On_Off!B545</f>
        <v>ON</v>
      </c>
      <c r="C513" t="str">
        <f>On_Off!C545</f>
        <v>5A</v>
      </c>
      <c r="D513" t="str">
        <f>On_Off!D545</f>
        <v>Water</v>
      </c>
      <c r="E513" t="str">
        <f>On_Off!E545</f>
        <v>New</v>
      </c>
      <c r="F513" t="str">
        <f>On_Off!G545</f>
        <v>MRMD</v>
      </c>
      <c r="G513" t="str">
        <f>On_Off!H545</f>
        <v>MRMD</v>
      </c>
      <c r="H513" t="str">
        <f>On_Off!I545</f>
        <v>MRMD</v>
      </c>
      <c r="I513" t="str">
        <f>On_Off!J545</f>
        <v>Ensuring sustainable living standards for  rural communities (SPA 1)</v>
      </c>
      <c r="J513" t="str">
        <f>On_Off!K545</f>
        <v>Upgrade of Water Reticulation and Purifcation,  High Risk Sanitation Projects</v>
      </c>
      <c r="K513" t="str">
        <f>On_Off!M545</f>
        <v>National</v>
      </c>
      <c r="L513" t="str">
        <f>On_Off!P545</f>
        <v>Planning</v>
      </c>
      <c r="M513" s="97">
        <f t="shared" si="8"/>
        <v>31266000</v>
      </c>
      <c r="N513" s="96">
        <f>IF(O513&lt;&gt;"",((O513/VLOOKUP(P513,Codes!$A$118:$B$122,2,FALSE))/1000000), "")</f>
        <v>31.265999999999998</v>
      </c>
      <c r="O513">
        <f>On_Off!Q545</f>
        <v>31266000</v>
      </c>
      <c r="P513" t="str">
        <f>On_Off!R545</f>
        <v>FJD</v>
      </c>
    </row>
    <row r="514" spans="1:16">
      <c r="A514" t="str">
        <f>On_Off!A546</f>
        <v>5B</v>
      </c>
      <c r="B514" t="str">
        <f>On_Off!B546</f>
        <v>ON</v>
      </c>
      <c r="C514" t="str">
        <f>On_Off!C546</f>
        <v>5B</v>
      </c>
      <c r="D514" t="str">
        <f>On_Off!D546</f>
        <v>Buildings</v>
      </c>
      <c r="E514" t="str">
        <f>On_Off!E546</f>
        <v>Upgrade</v>
      </c>
      <c r="F514" t="str">
        <f>On_Off!G546</f>
        <v>MRMD</v>
      </c>
      <c r="G514" t="str">
        <f>On_Off!H546</f>
        <v>MRMD</v>
      </c>
      <c r="H514" t="str">
        <f>On_Off!I546</f>
        <v>MRMD</v>
      </c>
      <c r="I514" t="str">
        <f>On_Off!J546</f>
        <v>Enabling Access to Quality Rural Public Services (SPA 2)</v>
      </c>
      <c r="J514">
        <f>On_Off!K546</f>
        <v>0</v>
      </c>
      <c r="K514" t="str">
        <f>On_Off!M546</f>
        <v>National</v>
      </c>
      <c r="L514" t="str">
        <f>On_Off!P546</f>
        <v>Planning</v>
      </c>
      <c r="M514" s="97">
        <f t="shared" si="8"/>
        <v>98550000</v>
      </c>
      <c r="N514" s="96">
        <f>IF(O514&lt;&gt;"",((O514/VLOOKUP(P514,Codes!$A$118:$B$122,2,FALSE))/1000000), "")</f>
        <v>98.55</v>
      </c>
      <c r="O514">
        <f>On_Off!Q546</f>
        <v>98550000</v>
      </c>
      <c r="P514" t="str">
        <f>On_Off!R546</f>
        <v>FJD</v>
      </c>
    </row>
    <row r="515" spans="1:16">
      <c r="A515" t="str">
        <f>On_Off!A547</f>
        <v>5C</v>
      </c>
      <c r="B515" t="str">
        <f>On_Off!B547</f>
        <v>ON</v>
      </c>
      <c r="C515" t="str">
        <f>On_Off!C547</f>
        <v>5C</v>
      </c>
      <c r="D515" t="str">
        <f>On_Off!D547</f>
        <v>Waterways</v>
      </c>
      <c r="E515" t="str">
        <f>On_Off!E547</f>
        <v>New</v>
      </c>
      <c r="F515" t="str">
        <f>On_Off!G547</f>
        <v>MRMD</v>
      </c>
      <c r="G515" t="str">
        <f>On_Off!H547</f>
        <v>MRMD</v>
      </c>
      <c r="H515" t="str">
        <f>On_Off!I547</f>
        <v>MRMD</v>
      </c>
      <c r="I515" t="str">
        <f>On_Off!J547</f>
        <v>Strengthening Disaster Risk Management (SPA 4)</v>
      </c>
      <c r="J515" t="str">
        <f>On_Off!K547</f>
        <v>Coastal Protection and Flood Eleveation</v>
      </c>
      <c r="K515" t="str">
        <f>On_Off!M547</f>
        <v>National</v>
      </c>
      <c r="L515" t="str">
        <f>On_Off!P547</f>
        <v>Planning</v>
      </c>
      <c r="M515" s="97">
        <f t="shared" si="8"/>
        <v>29455000</v>
      </c>
      <c r="N515" s="96">
        <f>IF(O515&lt;&gt;"",((O515/VLOOKUP(P515,Codes!$A$118:$B$122,2,FALSE))/1000000), "")</f>
        <v>29.454999999999998</v>
      </c>
      <c r="O515">
        <f>On_Off!Q547</f>
        <v>29455000</v>
      </c>
      <c r="P515" t="str">
        <f>On_Off!R547</f>
        <v>FJD</v>
      </c>
    </row>
    <row r="516" spans="1:16">
      <c r="A516" t="str">
        <f>On_Off!A548</f>
        <v>5C</v>
      </c>
      <c r="B516" t="str">
        <f>On_Off!B548</f>
        <v>ON</v>
      </c>
      <c r="C516" t="str">
        <f>On_Off!C548</f>
        <v>5C</v>
      </c>
      <c r="D516" t="str">
        <f>On_Off!D548</f>
        <v>Buildings</v>
      </c>
      <c r="E516" t="str">
        <f>On_Off!E548</f>
        <v>New</v>
      </c>
      <c r="F516" t="str">
        <f>On_Off!G548</f>
        <v>MRMD</v>
      </c>
      <c r="G516" t="str">
        <f>On_Off!H548</f>
        <v>MRMD</v>
      </c>
      <c r="H516" t="str">
        <f>On_Off!I548</f>
        <v>MRMD</v>
      </c>
      <c r="I516" t="str">
        <f>On_Off!J548</f>
        <v>Strengthening Disaster Risk Management (SPA 4)</v>
      </c>
      <c r="J516" t="str">
        <f>On_Off!K548</f>
        <v>Evacuation Centers Construction</v>
      </c>
      <c r="K516" t="str">
        <f>On_Off!M548</f>
        <v>National</v>
      </c>
      <c r="L516" t="str">
        <f>On_Off!P548</f>
        <v>Planning</v>
      </c>
      <c r="M516" s="97">
        <f t="shared" si="8"/>
        <v>29950000</v>
      </c>
      <c r="N516" s="96">
        <f>IF(O516&lt;&gt;"",((O516/VLOOKUP(P516,Codes!$A$118:$B$122,2,FALSE))/1000000), "")</f>
        <v>29.95</v>
      </c>
      <c r="O516">
        <f>On_Off!Q548</f>
        <v>29950000</v>
      </c>
      <c r="P516" t="str">
        <f>On_Off!R548</f>
        <v>FJD</v>
      </c>
    </row>
    <row r="517" spans="1:16">
      <c r="A517" t="str">
        <f>On_Off!A549</f>
        <v>5C</v>
      </c>
      <c r="B517" t="str">
        <f>On_Off!B549</f>
        <v>ON</v>
      </c>
      <c r="C517" t="str">
        <f>On_Off!C549</f>
        <v>5C</v>
      </c>
      <c r="D517" t="str">
        <f>On_Off!D549</f>
        <v>Buildings</v>
      </c>
      <c r="E517" t="str">
        <f>On_Off!E549</f>
        <v>New</v>
      </c>
      <c r="F517" t="str">
        <f>On_Off!G549</f>
        <v>MRMD</v>
      </c>
      <c r="G517" t="str">
        <f>On_Off!H549</f>
        <v>MRMD</v>
      </c>
      <c r="H517" t="str">
        <f>On_Off!I549</f>
        <v>MRMD</v>
      </c>
      <c r="I517" t="str">
        <f>On_Off!J549</f>
        <v>Strengthening Disaster Risk Management (SPA 4)</v>
      </c>
      <c r="J517" t="str">
        <f>On_Off!K549</f>
        <v>Relocation of Villages and Settlements due to CC</v>
      </c>
      <c r="K517" t="str">
        <f>On_Off!M549</f>
        <v>National</v>
      </c>
      <c r="L517" t="str">
        <f>On_Off!P549</f>
        <v>Planning</v>
      </c>
      <c r="M517" s="97">
        <f t="shared" si="8"/>
        <v>36650000</v>
      </c>
      <c r="N517" s="96">
        <f>IF(O517&lt;&gt;"",((O517/VLOOKUP(P517,Codes!$A$118:$B$122,2,FALSE))/1000000), "")</f>
        <v>36.65</v>
      </c>
      <c r="O517">
        <f>On_Off!Q549</f>
        <v>36650000</v>
      </c>
      <c r="P517" t="str">
        <f>On_Off!R549</f>
        <v>FJD</v>
      </c>
    </row>
    <row r="518" spans="1:16">
      <c r="A518" t="str">
        <f>On_Off!A550</f>
        <v>5C</v>
      </c>
      <c r="B518" t="str">
        <f>On_Off!B550</f>
        <v>ON</v>
      </c>
      <c r="C518" t="str">
        <f>On_Off!C550</f>
        <v>5C</v>
      </c>
      <c r="D518" t="str">
        <f>On_Off!D550</f>
        <v>Buildings</v>
      </c>
      <c r="E518" t="str">
        <f>On_Off!E550</f>
        <v>New</v>
      </c>
      <c r="F518" t="str">
        <f>On_Off!G550</f>
        <v>MRMD</v>
      </c>
      <c r="G518" t="str">
        <f>On_Off!H550</f>
        <v>MRMD</v>
      </c>
      <c r="H518" t="str">
        <f>On_Off!I550</f>
        <v>MRMD</v>
      </c>
      <c r="I518" t="str">
        <f>On_Off!J550</f>
        <v>Strengthening Disaster Risk Management (SPA 4)</v>
      </c>
      <c r="J518" t="str">
        <f>On_Off!K550</f>
        <v>Disaster Response Assets and Infrastructure</v>
      </c>
      <c r="K518" t="str">
        <f>On_Off!M550</f>
        <v>National</v>
      </c>
      <c r="L518" t="str">
        <f>On_Off!P550</f>
        <v>Planning</v>
      </c>
      <c r="M518" s="97">
        <f t="shared" si="8"/>
        <v>3000000</v>
      </c>
      <c r="N518" s="96">
        <f>IF(O518&lt;&gt;"",((O518/VLOOKUP(P518,Codes!$A$118:$B$122,2,FALSE))/1000000), "")</f>
        <v>3</v>
      </c>
      <c r="O518">
        <f>On_Off!Q550</f>
        <v>3000000</v>
      </c>
      <c r="P518" t="str">
        <f>On_Off!R550</f>
        <v>FJD</v>
      </c>
    </row>
    <row r="519" spans="1:16">
      <c r="A519" t="str">
        <f>On_Off!A551</f>
        <v>5D</v>
      </c>
      <c r="B519" t="str">
        <f>On_Off!B551</f>
        <v>ON</v>
      </c>
      <c r="C519" t="str">
        <f>On_Off!C551</f>
        <v>5D</v>
      </c>
      <c r="D519" t="str">
        <f>On_Off!D551</f>
        <v>Buildings</v>
      </c>
      <c r="E519" t="str">
        <f>On_Off!E551</f>
        <v>Upgrade</v>
      </c>
      <c r="F519" t="str">
        <f>On_Off!G551</f>
        <v>MRMD</v>
      </c>
      <c r="G519" t="str">
        <f>On_Off!H551</f>
        <v>MRMD</v>
      </c>
      <c r="H519" t="str">
        <f>On_Off!I551</f>
        <v>MRMD</v>
      </c>
      <c r="I519" t="str">
        <f>On_Off!J551</f>
        <v>Supporting Sustainable Growth and resilience of the Rural Economy (SPA 3)</v>
      </c>
      <c r="J519" t="str">
        <f>On_Off!K551</f>
        <v>Establishment of Growth Center</v>
      </c>
      <c r="K519" t="str">
        <f>On_Off!M551</f>
        <v>National</v>
      </c>
      <c r="L519" t="str">
        <f>On_Off!P551</f>
        <v>Planning</v>
      </c>
      <c r="M519" s="97">
        <f t="shared" si="8"/>
        <v>22500000</v>
      </c>
      <c r="N519" s="96">
        <f>IF(O519&lt;&gt;"",((O519/VLOOKUP(P519,Codes!$A$118:$B$122,2,FALSE))/1000000), "")</f>
        <v>22.5</v>
      </c>
      <c r="O519">
        <f>On_Off!Q551</f>
        <v>22500000</v>
      </c>
      <c r="P519" t="str">
        <f>On_Off!R551</f>
        <v>FJD</v>
      </c>
    </row>
    <row r="520" spans="1:16">
      <c r="A520" t="str">
        <f>On_Off!A552</f>
        <v>5E</v>
      </c>
      <c r="B520" t="str">
        <f>On_Off!B552</f>
        <v>ON</v>
      </c>
      <c r="C520" t="str">
        <f>On_Off!C552</f>
        <v>5E</v>
      </c>
      <c r="D520" t="str">
        <f>On_Off!D552</f>
        <v>Road</v>
      </c>
      <c r="E520" t="str">
        <f>On_Off!E552</f>
        <v>New</v>
      </c>
      <c r="F520" t="str">
        <f>On_Off!G552</f>
        <v>MRMD</v>
      </c>
      <c r="G520" t="str">
        <f>On_Off!H552</f>
        <v>MRMD</v>
      </c>
      <c r="H520" t="str">
        <f>On_Off!I552</f>
        <v>MRMD</v>
      </c>
      <c r="I520" t="str">
        <f>On_Off!J552</f>
        <v>Improving Connectivity and Accessibility for Rural and Maritime communities (SPA 2)</v>
      </c>
      <c r="J520">
        <f>On_Off!K552</f>
        <v>0</v>
      </c>
      <c r="K520" t="str">
        <f>On_Off!M552</f>
        <v>National</v>
      </c>
      <c r="L520" t="str">
        <f>On_Off!P552</f>
        <v>Planning</v>
      </c>
      <c r="M520" s="97">
        <f t="shared" si="8"/>
        <v>60610300</v>
      </c>
      <c r="N520" s="96">
        <f>IF(O520&lt;&gt;"",((O520/VLOOKUP(P520,Codes!$A$118:$B$122,2,FALSE))/1000000), "")</f>
        <v>60.610300000000002</v>
      </c>
      <c r="O520">
        <f>On_Off!Q552</f>
        <v>60610300</v>
      </c>
      <c r="P520" t="str">
        <f>On_Off!R552</f>
        <v>FJD</v>
      </c>
    </row>
    <row r="521" spans="1:16">
      <c r="A521" t="str">
        <f>On_Off!A553</f>
        <v>U116</v>
      </c>
      <c r="B521" t="str">
        <f>On_Off!B553</f>
        <v>ON</v>
      </c>
      <c r="C521" t="str">
        <f>On_Off!C553</f>
        <v>U116</v>
      </c>
      <c r="D521" t="str">
        <f>On_Off!D553</f>
        <v>Urban</v>
      </c>
      <c r="E521" t="str">
        <f>On_Off!E553</f>
        <v>New</v>
      </c>
      <c r="F521" t="str">
        <f>On_Off!G553</f>
        <v>OPM</v>
      </c>
      <c r="G521" t="str">
        <f>On_Off!H553</f>
        <v>DoEV</v>
      </c>
      <c r="H521" t="str">
        <f>On_Off!I553</f>
        <v>DoEV</v>
      </c>
      <c r="I521">
        <f>On_Off!J553</f>
        <v>0</v>
      </c>
      <c r="J521" t="str">
        <f>On_Off!K553</f>
        <v>Regional Recycling Facility - Combination Hub</v>
      </c>
      <c r="K521" t="str">
        <f>On_Off!M553</f>
        <v>National</v>
      </c>
      <c r="L521" t="str">
        <f>On_Off!P553</f>
        <v>Planning</v>
      </c>
      <c r="M521" s="97">
        <f t="shared" si="8"/>
        <v>526933333.33333325</v>
      </c>
      <c r="N521" s="96">
        <f>IF(O521&lt;&gt;"",((O521/VLOOKUP(P521,Codes!$A$118:$B$122,2,FALSE))/1000000), "")</f>
        <v>526.93333333333328</v>
      </c>
      <c r="O521">
        <f>On_Off!Q553</f>
        <v>237120000</v>
      </c>
      <c r="P521" t="str">
        <f>On_Off!R553</f>
        <v>USD</v>
      </c>
    </row>
    <row r="522" spans="1:16">
      <c r="A522" t="str">
        <f>On_Off!A554</f>
        <v>W76</v>
      </c>
      <c r="B522" t="str">
        <f>On_Off!B554</f>
        <v>ON</v>
      </c>
      <c r="C522" t="str">
        <f>On_Off!C554</f>
        <v>W76</v>
      </c>
      <c r="D522" t="str">
        <f>On_Off!D554</f>
        <v>Water</v>
      </c>
      <c r="E522" t="str">
        <f>On_Off!E554</f>
        <v>New</v>
      </c>
      <c r="F522" t="str">
        <f>On_Off!G554</f>
        <v>MPW</v>
      </c>
      <c r="G522" t="str">
        <f>On_Off!H554</f>
        <v>WAF</v>
      </c>
      <c r="H522" t="str">
        <f>On_Off!I554</f>
        <v>DoWS</v>
      </c>
      <c r="I522" t="str">
        <f>On_Off!J554</f>
        <v>Water Distribution Programmme and Waste Water Treatment Plant ( Savusavu)</v>
      </c>
      <c r="J522" t="str">
        <f>On_Off!K554</f>
        <v>Savusavu Water Supply and Wastewater Collection Scheme</v>
      </c>
      <c r="K522" t="str">
        <f>On_Off!M554</f>
        <v>Northern</v>
      </c>
      <c r="L522" t="str">
        <f>On_Off!P554</f>
        <v>Planning</v>
      </c>
      <c r="M522" s="97">
        <f t="shared" si="8"/>
        <v>89251500</v>
      </c>
      <c r="N522" s="96">
        <f>IF(O522&lt;&gt;"",((O522/VLOOKUP(P522,Codes!$A$118:$B$122,2,FALSE))/1000000), "")</f>
        <v>89.251499999999993</v>
      </c>
      <c r="O522">
        <f>On_Off!Q554</f>
        <v>89251500</v>
      </c>
      <c r="P522" t="str">
        <f>On_Off!R554</f>
        <v>FJD</v>
      </c>
    </row>
    <row r="523" spans="1:16">
      <c r="A523" t="str">
        <f>On_Off!A555</f>
        <v>W77</v>
      </c>
      <c r="B523" t="str">
        <f>On_Off!B555</f>
        <v>ON</v>
      </c>
      <c r="C523" t="str">
        <f>On_Off!C555</f>
        <v>W77</v>
      </c>
      <c r="D523" t="str">
        <f>On_Off!D555</f>
        <v>Water</v>
      </c>
      <c r="E523" t="str">
        <f>On_Off!E555</f>
        <v>New</v>
      </c>
      <c r="F523" t="str">
        <f>On_Off!G555</f>
        <v>MPW</v>
      </c>
      <c r="G523" t="str">
        <f>On_Off!H555</f>
        <v>WAF</v>
      </c>
      <c r="H523" t="str">
        <f>On_Off!I555</f>
        <v>DoWS</v>
      </c>
      <c r="I523" t="str">
        <f>On_Off!J555</f>
        <v>SCADA Automation Programme (Suva- Nausori Water Supply Scheme)</v>
      </c>
      <c r="J523" t="str">
        <f>On_Off!K555</f>
        <v>SCADA for Reservoirs, Water Treatment Plant's, Pump Stations &amp; Valve Operations</v>
      </c>
      <c r="K523" t="str">
        <f>On_Off!M555</f>
        <v>Central</v>
      </c>
      <c r="L523" t="str">
        <f>On_Off!P555</f>
        <v>Planning</v>
      </c>
      <c r="M523" s="97">
        <f t="shared" si="8"/>
        <v>1600000</v>
      </c>
      <c r="N523" s="96">
        <f>IF(O523&lt;&gt;"",((O523/VLOOKUP(P523,Codes!$A$118:$B$122,2,FALSE))/1000000), "")</f>
        <v>1.6</v>
      </c>
      <c r="O523">
        <f>On_Off!Q555</f>
        <v>1600000</v>
      </c>
      <c r="P523" t="str">
        <f>On_Off!R555</f>
        <v>FJD</v>
      </c>
    </row>
    <row r="524" spans="1:16">
      <c r="A524" t="str">
        <f>On_Off!A556</f>
        <v>E105</v>
      </c>
      <c r="B524" t="str">
        <f>On_Off!B556</f>
        <v>ON</v>
      </c>
      <c r="C524" t="str">
        <f>On_Off!C556</f>
        <v>E105</v>
      </c>
      <c r="D524" t="str">
        <f>On_Off!D556</f>
        <v>Energy</v>
      </c>
      <c r="E524" t="str">
        <f>On_Off!E556</f>
        <v>New</v>
      </c>
      <c r="F524" t="str">
        <f>On_Off!G556</f>
        <v>MPW</v>
      </c>
      <c r="G524" t="str">
        <f>On_Off!H556</f>
        <v>MPW</v>
      </c>
      <c r="H524" t="str">
        <f>On_Off!I556</f>
        <v>LTA</v>
      </c>
      <c r="I524" t="str">
        <f>On_Off!J556</f>
        <v>National Charging Station Network</v>
      </c>
      <c r="J524">
        <f>On_Off!K556</f>
        <v>0</v>
      </c>
      <c r="K524" t="str">
        <f>On_Off!M556</f>
        <v>National</v>
      </c>
      <c r="L524" t="str">
        <f>On_Off!P556</f>
        <v>Appraising</v>
      </c>
      <c r="M524" s="97">
        <f t="shared" si="8"/>
        <v>47000000</v>
      </c>
      <c r="N524" s="96">
        <f>IF(O524&lt;&gt;"",((O524/VLOOKUP(P524,Codes!$A$118:$B$122,2,FALSE))/1000000), "")</f>
        <v>47</v>
      </c>
      <c r="O524">
        <f>On_Off!Q556</f>
        <v>47000000</v>
      </c>
      <c r="P524" t="str">
        <f>On_Off!R556</f>
        <v>FJD</v>
      </c>
    </row>
    <row r="525" spans="1:16">
      <c r="A525" t="str">
        <f>On_Off!A557</f>
        <v>E106</v>
      </c>
      <c r="B525" t="str">
        <f>On_Off!B557</f>
        <v>ON</v>
      </c>
      <c r="C525" t="str">
        <f>On_Off!C557</f>
        <v>E106</v>
      </c>
      <c r="D525" t="str">
        <f>On_Off!D557</f>
        <v>Energy</v>
      </c>
      <c r="E525" t="str">
        <f>On_Off!E557</f>
        <v>New</v>
      </c>
      <c r="F525" t="str">
        <f>On_Off!G557</f>
        <v>MPW</v>
      </c>
      <c r="G525" t="str">
        <f>On_Off!H557</f>
        <v>MPW</v>
      </c>
      <c r="H525" t="str">
        <f>On_Off!I557</f>
        <v>LTA</v>
      </c>
      <c r="I525">
        <f>On_Off!J557</f>
        <v>0</v>
      </c>
      <c r="J525" t="str">
        <f>On_Off!K557</f>
        <v xml:space="preserve">Roof Top Solar PV - EV Chargers </v>
      </c>
      <c r="K525" t="str">
        <f>On_Off!M557</f>
        <v>National</v>
      </c>
      <c r="L525" t="str">
        <f>On_Off!P557</f>
        <v>Planning</v>
      </c>
      <c r="M525" s="97">
        <f t="shared" si="8"/>
        <v>15000000</v>
      </c>
      <c r="N525" s="96">
        <f>IF(O525&lt;&gt;"",((O525/VLOOKUP(P525,Codes!$A$118:$B$122,2,FALSE))/1000000), "")</f>
        <v>15</v>
      </c>
      <c r="O525">
        <f>On_Off!Q557</f>
        <v>15000000</v>
      </c>
      <c r="P525" t="str">
        <f>On_Off!R557</f>
        <v>FJD</v>
      </c>
    </row>
    <row r="526" spans="1:16">
      <c r="A526" t="str">
        <f>On_Off!A558</f>
        <v>M137</v>
      </c>
      <c r="B526" t="str">
        <f>On_Off!B558</f>
        <v>ON</v>
      </c>
      <c r="C526" t="str">
        <f>On_Off!C558</f>
        <v>M137</v>
      </c>
      <c r="D526" t="str">
        <f>On_Off!D558</f>
        <v>Marine</v>
      </c>
      <c r="E526" t="str">
        <f>On_Off!E558</f>
        <v>Upgrade</v>
      </c>
      <c r="F526" t="str">
        <f>On_Off!G558</f>
        <v>MPW</v>
      </c>
      <c r="G526" t="str">
        <f>On_Off!H558</f>
        <v>DOT</v>
      </c>
      <c r="H526" t="str">
        <f>On_Off!I558</f>
        <v>DOT</v>
      </c>
      <c r="I526">
        <f>On_Off!J558</f>
        <v>0</v>
      </c>
      <c r="J526" t="str">
        <f>On_Off!K558</f>
        <v>Solar PV Powered Lighthouse</v>
      </c>
      <c r="K526" t="str">
        <f>On_Off!M558</f>
        <v>Central</v>
      </c>
      <c r="L526" t="str">
        <f>On_Off!P558</f>
        <v>Budgeting</v>
      </c>
      <c r="M526" s="97">
        <f t="shared" si="8"/>
        <v>26000000</v>
      </c>
      <c r="N526" s="96">
        <f>IF(O526&lt;&gt;"",((O526/VLOOKUP(P526,Codes!$A$118:$B$122,2,FALSE))/1000000), "")</f>
        <v>26</v>
      </c>
      <c r="O526">
        <f>On_Off!Q558</f>
        <v>26000000</v>
      </c>
      <c r="P526" t="str">
        <f>On_Off!R558</f>
        <v>FJD</v>
      </c>
    </row>
    <row r="527" spans="1:16">
      <c r="A527" t="str">
        <f>On_Off!A559</f>
        <v>M138</v>
      </c>
      <c r="B527" t="str">
        <f>On_Off!B559</f>
        <v>ON</v>
      </c>
      <c r="C527">
        <f>On_Off!C559</f>
        <v>0</v>
      </c>
      <c r="D527" t="str">
        <f>On_Off!D559</f>
        <v>Marine</v>
      </c>
      <c r="E527" t="str">
        <f>On_Off!E559</f>
        <v>Study</v>
      </c>
      <c r="F527" t="str">
        <f>On_Off!G559</f>
        <v>MPW</v>
      </c>
      <c r="G527" t="str">
        <f>On_Off!H559</f>
        <v>DOT</v>
      </c>
      <c r="H527" t="str">
        <f>On_Off!I559</f>
        <v>DOT</v>
      </c>
      <c r="I527">
        <f>On_Off!J559</f>
        <v>0</v>
      </c>
      <c r="J527" t="str">
        <f>On_Off!K559</f>
        <v>Shipbuilding Industry in Fiji</v>
      </c>
      <c r="K527" t="str">
        <f>On_Off!M559</f>
        <v>Central</v>
      </c>
      <c r="L527" t="str">
        <f>On_Off!P559</f>
        <v>Planning</v>
      </c>
      <c r="M527" s="97">
        <f t="shared" si="8"/>
        <v>49000000</v>
      </c>
      <c r="N527" s="96">
        <f>IF(O527&lt;&gt;"",((O527/VLOOKUP(P527,Codes!$A$118:$B$122,2,FALSE))/1000000), "")</f>
        <v>49</v>
      </c>
      <c r="O527">
        <f>On_Off!Q559</f>
        <v>49000000</v>
      </c>
      <c r="P527" t="str">
        <f>On_Off!R559</f>
        <v>FJD</v>
      </c>
    </row>
    <row r="528" spans="1:16">
      <c r="A528" t="str">
        <f>On_Off!A560</f>
        <v>M139</v>
      </c>
      <c r="B528" t="str">
        <f>On_Off!B560</f>
        <v>ON</v>
      </c>
      <c r="C528" t="str">
        <f>On_Off!C560</f>
        <v>M139</v>
      </c>
      <c r="D528" t="str">
        <f>On_Off!D560</f>
        <v>Marine</v>
      </c>
      <c r="E528" t="str">
        <f>On_Off!E560</f>
        <v>New</v>
      </c>
      <c r="F528" t="str">
        <f>On_Off!G560</f>
        <v>MPW</v>
      </c>
      <c r="G528" t="str">
        <f>On_Off!H560</f>
        <v>DOT</v>
      </c>
      <c r="H528" t="str">
        <f>On_Off!I560</f>
        <v>DOT</v>
      </c>
      <c r="I528">
        <f>On_Off!J560</f>
        <v>0</v>
      </c>
      <c r="J528" t="str">
        <f>On_Off!K560</f>
        <v>Electric  Powered Marine Transport</v>
      </c>
      <c r="K528" t="str">
        <f>On_Off!M560</f>
        <v>Central</v>
      </c>
      <c r="L528" t="str">
        <f>On_Off!P560</f>
        <v>Budgeting</v>
      </c>
      <c r="M528" s="97">
        <f t="shared" si="8"/>
        <v>5500000</v>
      </c>
      <c r="N528" s="96">
        <f>IF(O528&lt;&gt;"",((O528/VLOOKUP(P528,Codes!$A$118:$B$122,2,FALSE))/1000000), "")</f>
        <v>5.5</v>
      </c>
      <c r="O528">
        <f>On_Off!Q560</f>
        <v>5500000</v>
      </c>
      <c r="P528" t="str">
        <f>On_Off!R560</f>
        <v>FJD</v>
      </c>
    </row>
    <row r="529" spans="1:16">
      <c r="A529" t="str">
        <f>On_Off!A561</f>
        <v>M140</v>
      </c>
      <c r="B529" t="str">
        <f>On_Off!B561</f>
        <v>ON</v>
      </c>
      <c r="C529">
        <f>On_Off!C561</f>
        <v>0</v>
      </c>
      <c r="D529" t="str">
        <f>On_Off!D561</f>
        <v>Marine</v>
      </c>
      <c r="E529" t="str">
        <f>On_Off!E561</f>
        <v>Upgrade</v>
      </c>
      <c r="F529" t="str">
        <f>On_Off!G561</f>
        <v>MPW</v>
      </c>
      <c r="G529" t="str">
        <f>On_Off!H561</f>
        <v>DOT</v>
      </c>
      <c r="H529" t="str">
        <f>On_Off!I561</f>
        <v>GSS</v>
      </c>
      <c r="I529">
        <f>On_Off!J561</f>
        <v>0</v>
      </c>
      <c r="J529" t="str">
        <f>On_Off!K561</f>
        <v>Repair and Maintenance Yard for Shipping Vessels for Fiji and the Pacific.</v>
      </c>
      <c r="K529" t="str">
        <f>On_Off!M561</f>
        <v>National</v>
      </c>
      <c r="L529" t="str">
        <f>On_Off!P561</f>
        <v>Planning</v>
      </c>
      <c r="M529" s="97">
        <f t="shared" si="8"/>
        <v>40000000</v>
      </c>
      <c r="N529" s="96">
        <f>IF(O529&lt;&gt;"",((O529/VLOOKUP(P529,Codes!$A$118:$B$122,2,FALSE))/1000000), "")</f>
        <v>40</v>
      </c>
      <c r="O529">
        <f>On_Off!Q561</f>
        <v>40000000</v>
      </c>
      <c r="P529" t="str">
        <f>On_Off!R561</f>
        <v>FJD</v>
      </c>
    </row>
    <row r="530" spans="1:16">
      <c r="A530" t="str">
        <f>On_Off!A562</f>
        <v>R42</v>
      </c>
      <c r="B530" t="str">
        <f>On_Off!B562</f>
        <v>ON</v>
      </c>
      <c r="C530" t="str">
        <f>On_Off!C562</f>
        <v>R42</v>
      </c>
      <c r="D530" t="str">
        <f>On_Off!D562</f>
        <v>Road</v>
      </c>
      <c r="E530" t="str">
        <f>On_Off!E562</f>
        <v>Upgrade</v>
      </c>
      <c r="F530" t="str">
        <f>On_Off!G562</f>
        <v>MPW</v>
      </c>
      <c r="G530" t="str">
        <f>On_Off!H562</f>
        <v>FRA</v>
      </c>
      <c r="H530" t="str">
        <f>On_Off!I562</f>
        <v>FRA</v>
      </c>
      <c r="I530" t="str">
        <f>On_Off!J562</f>
        <v>40 Critical Bridges</v>
      </c>
      <c r="J530">
        <f>On_Off!K562</f>
        <v>0</v>
      </c>
      <c r="K530" t="str">
        <f>On_Off!M562</f>
        <v>National</v>
      </c>
      <c r="L530" t="str">
        <f>On_Off!P562</f>
        <v>Planning</v>
      </c>
      <c r="M530" s="97">
        <f t="shared" si="8"/>
        <v>450000000</v>
      </c>
      <c r="N530" s="96">
        <f>IF(O530&lt;&gt;"",((O530/VLOOKUP(P530,Codes!$A$118:$B$122,2,FALSE))/1000000), "")</f>
        <v>450</v>
      </c>
      <c r="O530">
        <f>On_Off!Q562</f>
        <v>450000000</v>
      </c>
      <c r="P530" t="str">
        <f>On_Off!R562</f>
        <v>FJD</v>
      </c>
    </row>
    <row r="531" spans="1:16">
      <c r="A531" t="str">
        <f>On_Off!A563</f>
        <v>M142</v>
      </c>
      <c r="B531" t="str">
        <f>On_Off!B563</f>
        <v>ON</v>
      </c>
      <c r="C531" t="str">
        <f>On_Off!C563</f>
        <v>7A</v>
      </c>
      <c r="D531" t="str">
        <f>On_Off!D563</f>
        <v>Marine</v>
      </c>
      <c r="E531" t="str">
        <f>On_Off!E563</f>
        <v>Upgrade</v>
      </c>
      <c r="F531" t="str">
        <f>On_Off!G563</f>
        <v>MPW</v>
      </c>
      <c r="G531" t="str">
        <f>On_Off!H563</f>
        <v>FRA</v>
      </c>
      <c r="H531" t="str">
        <f>On_Off!I563</f>
        <v>FRA</v>
      </c>
      <c r="I531" t="str">
        <f>On_Off!J563</f>
        <v>Upgrade of Jetties in Central &amp; Northern Division</v>
      </c>
      <c r="J531" t="str">
        <f>On_Off!K563</f>
        <v>Natovi Jetty Updgrade</v>
      </c>
      <c r="K531" t="str">
        <f>On_Off!M563</f>
        <v>Eastern</v>
      </c>
      <c r="L531" t="str">
        <f>On_Off!P563</f>
        <v>Planning</v>
      </c>
      <c r="M531" s="97">
        <f t="shared" si="8"/>
        <v>33000000</v>
      </c>
      <c r="N531" s="96">
        <f>IF(O531&lt;&gt;"",((O531/VLOOKUP(P531,Codes!$A$118:$B$122,2,FALSE))/1000000), "")</f>
        <v>33</v>
      </c>
      <c r="O531">
        <f>On_Off!Q563</f>
        <v>33000000</v>
      </c>
      <c r="P531" t="str">
        <f>On_Off!R563</f>
        <v>FJD</v>
      </c>
    </row>
    <row r="532" spans="1:16">
      <c r="A532" t="str">
        <f>On_Off!A564</f>
        <v>M143</v>
      </c>
      <c r="B532" t="str">
        <f>On_Off!B564</f>
        <v>ON</v>
      </c>
      <c r="C532" t="str">
        <f>On_Off!C564</f>
        <v>7A</v>
      </c>
      <c r="D532" t="str">
        <f>On_Off!D564</f>
        <v>Marine</v>
      </c>
      <c r="E532" t="str">
        <f>On_Off!E564</f>
        <v>Upgrade</v>
      </c>
      <c r="F532" t="str">
        <f>On_Off!G564</f>
        <v>MPW</v>
      </c>
      <c r="G532" t="str">
        <f>On_Off!H564</f>
        <v>FRA</v>
      </c>
      <c r="H532" t="str">
        <f>On_Off!I564</f>
        <v>FRA</v>
      </c>
      <c r="I532">
        <f>On_Off!J564</f>
        <v>0</v>
      </c>
      <c r="J532" t="str">
        <f>On_Off!K564</f>
        <v>Nabouwalu Upgrade</v>
      </c>
      <c r="K532" t="str">
        <f>On_Off!M564</f>
        <v>Northern</v>
      </c>
      <c r="L532" t="str">
        <f>On_Off!P564</f>
        <v>Planning</v>
      </c>
      <c r="M532" s="97">
        <f t="shared" si="8"/>
        <v>33000000</v>
      </c>
      <c r="N532" s="96">
        <f>IF(O532&lt;&gt;"",((O532/VLOOKUP(P532,Codes!$A$118:$B$122,2,FALSE))/1000000), "")</f>
        <v>33</v>
      </c>
      <c r="O532">
        <f>On_Off!Q564</f>
        <v>33000000</v>
      </c>
      <c r="P532" t="str">
        <f>On_Off!R564</f>
        <v>FJD</v>
      </c>
    </row>
    <row r="533" spans="1:16">
      <c r="A533" t="str">
        <f>On_Off!A565</f>
        <v>M144</v>
      </c>
      <c r="B533" t="str">
        <f>On_Off!B565</f>
        <v>ON</v>
      </c>
      <c r="C533" t="str">
        <f>On_Off!C565</f>
        <v>7A</v>
      </c>
      <c r="D533" t="str">
        <f>On_Off!D565</f>
        <v>Marine</v>
      </c>
      <c r="E533" t="str">
        <f>On_Off!E565</f>
        <v>Upgrade</v>
      </c>
      <c r="F533" t="str">
        <f>On_Off!G565</f>
        <v>MPW</v>
      </c>
      <c r="G533" t="str">
        <f>On_Off!H565</f>
        <v>FRA</v>
      </c>
      <c r="H533" t="str">
        <f>On_Off!I565</f>
        <v>FRA</v>
      </c>
      <c r="I533">
        <f>On_Off!J565</f>
        <v>0</v>
      </c>
      <c r="J533" t="str">
        <f>On_Off!K565</f>
        <v>Savusavu Upgrade</v>
      </c>
      <c r="K533" t="str">
        <f>On_Off!M565</f>
        <v>Northern</v>
      </c>
      <c r="L533" t="str">
        <f>On_Off!P565</f>
        <v>Planning</v>
      </c>
      <c r="M533" s="97">
        <f t="shared" si="8"/>
        <v>34000000</v>
      </c>
      <c r="N533" s="96">
        <f>IF(O533&lt;&gt;"",((O533/VLOOKUP(P533,Codes!$A$118:$B$122,2,FALSE))/1000000), "")</f>
        <v>34</v>
      </c>
      <c r="O533">
        <f>On_Off!Q565</f>
        <v>34000000</v>
      </c>
      <c r="P533" t="str">
        <f>On_Off!R565</f>
        <v>FJD</v>
      </c>
    </row>
    <row r="534" spans="1:16">
      <c r="A534" t="str">
        <f>On_Off!A566</f>
        <v>B121</v>
      </c>
      <c r="B534" t="str">
        <f>On_Off!B566</f>
        <v>ON</v>
      </c>
      <c r="C534" t="str">
        <f>On_Off!C566</f>
        <v>B121</v>
      </c>
      <c r="D534" t="str">
        <f>On_Off!D566</f>
        <v>Buildings</v>
      </c>
      <c r="E534" t="str">
        <f>On_Off!E566</f>
        <v>New</v>
      </c>
      <c r="F534" t="str">
        <f>On_Off!G566</f>
        <v xml:space="preserve">MoF </v>
      </c>
      <c r="G534" t="str">
        <f>On_Off!H566</f>
        <v>SPO</v>
      </c>
      <c r="H534" t="str">
        <f>On_Off!I566</f>
        <v>SPO</v>
      </c>
      <c r="I534" t="str">
        <f>On_Off!J566</f>
        <v>Public Private Partnership (PPP) Affordable Housing Project</v>
      </c>
      <c r="J534" t="str">
        <f>On_Off!K566</f>
        <v>6 Sites - Raiwaqa, Nepani, Waibuku, Davuilevu, Tavakubu and Tavua</v>
      </c>
      <c r="K534" t="str">
        <f>On_Off!M566</f>
        <v>National</v>
      </c>
      <c r="L534" t="str">
        <f>On_Off!P566</f>
        <v>Planning</v>
      </c>
      <c r="M534" s="97">
        <f t="shared" si="8"/>
        <v>300000000</v>
      </c>
      <c r="N534" s="96">
        <f>IF(O534&lt;&gt;"",((O534/VLOOKUP(P534,Codes!$A$118:$B$122,2,FALSE))/1000000), "")</f>
        <v>300</v>
      </c>
      <c r="O534">
        <f>On_Off!Q566</f>
        <v>300000000</v>
      </c>
      <c r="P534" t="str">
        <f>On_Off!R566</f>
        <v>FJD</v>
      </c>
    </row>
    <row r="535" spans="1:16">
      <c r="A535" t="str">
        <f>On_Off!A567</f>
        <v>W51</v>
      </c>
      <c r="B535" t="str">
        <f>On_Off!B567</f>
        <v>ON</v>
      </c>
      <c r="C535" t="str">
        <f>On_Off!C567</f>
        <v>W51</v>
      </c>
      <c r="D535" t="str">
        <f>On_Off!D567</f>
        <v>Waterways</v>
      </c>
      <c r="E535" t="str">
        <f>On_Off!E567</f>
        <v>New</v>
      </c>
      <c r="F535" t="str">
        <f>On_Off!G567</f>
        <v xml:space="preserve">MoF </v>
      </c>
      <c r="G535" t="str">
        <f>On_Off!H567</f>
        <v>SPO</v>
      </c>
      <c r="H535" t="str">
        <f>On_Off!I567</f>
        <v>SPO</v>
      </c>
      <c r="I535" t="str">
        <f>On_Off!J567</f>
        <v>Nadi Flood Alleviation Project</v>
      </c>
      <c r="J535">
        <f>On_Off!K567</f>
        <v>0</v>
      </c>
      <c r="K535" t="str">
        <f>On_Off!M567</f>
        <v>Western</v>
      </c>
      <c r="L535" t="str">
        <f>On_Off!P567</f>
        <v>Planning</v>
      </c>
      <c r="M535" s="97">
        <f t="shared" si="8"/>
        <v>85000000</v>
      </c>
      <c r="N535" s="96">
        <f>IF(O535&lt;&gt;"",((O535/VLOOKUP(P535,Codes!$A$118:$B$122,2,FALSE))/1000000), "")</f>
        <v>85</v>
      </c>
      <c r="O535">
        <f>On_Off!Q567</f>
        <v>85000000</v>
      </c>
      <c r="P535" t="str">
        <f>On_Off!R567</f>
        <v>FJD</v>
      </c>
    </row>
    <row r="536" spans="1:16">
      <c r="A536" t="str">
        <f>On_Off!A568</f>
        <v>W52</v>
      </c>
      <c r="B536" t="str">
        <f>On_Off!B568</f>
        <v>ON</v>
      </c>
      <c r="C536">
        <f>On_Off!C568</f>
        <v>0</v>
      </c>
      <c r="D536" t="str">
        <f>On_Off!D568</f>
        <v>Waterways</v>
      </c>
      <c r="E536" t="str">
        <f>On_Off!E568</f>
        <v>New</v>
      </c>
      <c r="F536" t="str">
        <f>On_Off!G568</f>
        <v xml:space="preserve">MoF </v>
      </c>
      <c r="G536" t="str">
        <f>On_Off!H568</f>
        <v>SPO</v>
      </c>
      <c r="H536" t="str">
        <f>On_Off!I568</f>
        <v>SPO</v>
      </c>
      <c r="I536" t="str">
        <f>On_Off!J568</f>
        <v>Nadi Flood Alleviation Project</v>
      </c>
      <c r="J536">
        <f>On_Off!K568</f>
        <v>0</v>
      </c>
      <c r="K536" t="str">
        <f>On_Off!M568</f>
        <v>Western</v>
      </c>
      <c r="L536" t="str">
        <f>On_Off!P568</f>
        <v>Planning</v>
      </c>
      <c r="M536" s="97">
        <f t="shared" si="8"/>
        <v>300000000</v>
      </c>
      <c r="N536" s="96">
        <f>IF(O536&lt;&gt;"",((O536/VLOOKUP(P536,Codes!$A$118:$B$122,2,FALSE))/1000000), "")</f>
        <v>300</v>
      </c>
      <c r="O536">
        <f>On_Off!Q568</f>
        <v>300000000</v>
      </c>
      <c r="P536" t="str">
        <f>On_Off!R568</f>
        <v>FJD</v>
      </c>
    </row>
    <row r="537" spans="1:16">
      <c r="A537" t="str">
        <f>On_Off!A569</f>
        <v>W53</v>
      </c>
      <c r="B537" t="str">
        <f>On_Off!B569</f>
        <v>ON</v>
      </c>
      <c r="C537">
        <f>On_Off!C569</f>
        <v>0</v>
      </c>
      <c r="D537" t="str">
        <f>On_Off!D569</f>
        <v>Waterways</v>
      </c>
      <c r="E537" t="str">
        <f>On_Off!E569</f>
        <v>New</v>
      </c>
      <c r="F537" t="str">
        <f>On_Off!G569</f>
        <v xml:space="preserve">MoF </v>
      </c>
      <c r="G537" t="str">
        <f>On_Off!H569</f>
        <v>SPO</v>
      </c>
      <c r="H537" t="str">
        <f>On_Off!I569</f>
        <v>SPO</v>
      </c>
      <c r="I537" t="str">
        <f>On_Off!J569</f>
        <v>Nadi Flood Alleviation Project</v>
      </c>
      <c r="J537">
        <f>On_Off!K569</f>
        <v>0</v>
      </c>
      <c r="K537" t="str">
        <f>On_Off!M569</f>
        <v>Western</v>
      </c>
      <c r="L537" t="str">
        <f>On_Off!P569</f>
        <v>Planning</v>
      </c>
      <c r="M537" s="97">
        <f t="shared" si="8"/>
        <v>50000000</v>
      </c>
      <c r="N537" s="96">
        <f>IF(O537&lt;&gt;"",((O537/VLOOKUP(P537,Codes!$A$118:$B$122,2,FALSE))/1000000), "")</f>
        <v>50</v>
      </c>
      <c r="O537">
        <f>On_Off!Q569</f>
        <v>50000000</v>
      </c>
      <c r="P537" t="str">
        <f>On_Off!R569</f>
        <v>FJD</v>
      </c>
    </row>
    <row r="538" spans="1:16">
      <c r="A538" t="str">
        <f>On_Off!A570</f>
        <v>U71</v>
      </c>
      <c r="B538" t="str">
        <f>On_Off!B570</f>
        <v>ON</v>
      </c>
      <c r="C538">
        <f>On_Off!C570</f>
        <v>0</v>
      </c>
      <c r="D538" t="str">
        <f>On_Off!D570</f>
        <v>Urban</v>
      </c>
      <c r="E538" t="str">
        <f>On_Off!E570</f>
        <v>Upgrade</v>
      </c>
      <c r="F538" t="str">
        <f>On_Off!G570</f>
        <v>MTCA</v>
      </c>
      <c r="G538" t="str">
        <f>On_Off!H570</f>
        <v>MTCA</v>
      </c>
      <c r="H538" t="str">
        <f>On_Off!I570</f>
        <v>Tourism Unit</v>
      </c>
      <c r="I538" t="str">
        <f>On_Off!J570</f>
        <v xml:space="preserve">Vanua Levu Tourism Development </v>
      </c>
      <c r="J538" t="str">
        <f>On_Off!K570</f>
        <v>Savusavu Dump Site Upgrade</v>
      </c>
      <c r="K538" t="str">
        <f>On_Off!M570</f>
        <v>Northern</v>
      </c>
      <c r="L538" t="str">
        <f>On_Off!P570</f>
        <v>Appraising</v>
      </c>
      <c r="M538" s="97">
        <f t="shared" si="8"/>
        <v>3333333.333333333</v>
      </c>
      <c r="N538" s="96">
        <f>IF(O538&lt;&gt;"",((O538/VLOOKUP(P538,Codes!$A$118:$B$122,2,FALSE))/1000000), "")</f>
        <v>3.333333333333333</v>
      </c>
      <c r="O538">
        <f>On_Off!Q570</f>
        <v>1500000</v>
      </c>
      <c r="P538" t="str">
        <f>On_Off!R570</f>
        <v>USD</v>
      </c>
    </row>
    <row r="539" spans="1:16">
      <c r="A539" t="str">
        <f>On_Off!A571</f>
        <v>U72</v>
      </c>
      <c r="B539" t="str">
        <f>On_Off!B571</f>
        <v>ON</v>
      </c>
      <c r="C539">
        <f>On_Off!C571</f>
        <v>0</v>
      </c>
      <c r="D539" t="str">
        <f>On_Off!D571</f>
        <v>Urban</v>
      </c>
      <c r="E539" t="str">
        <f>On_Off!E571</f>
        <v>Upgrade</v>
      </c>
      <c r="F539" t="str">
        <f>On_Off!G571</f>
        <v>MTCA</v>
      </c>
      <c r="G539" t="str">
        <f>On_Off!H571</f>
        <v>MTCA</v>
      </c>
      <c r="H539" t="str">
        <f>On_Off!I571</f>
        <v>Tourism Unit</v>
      </c>
      <c r="I539" t="str">
        <f>On_Off!J571</f>
        <v xml:space="preserve">Vanua Levu Tourism Development </v>
      </c>
      <c r="J539" t="str">
        <f>On_Off!K571</f>
        <v>Savusavu City Centre</v>
      </c>
      <c r="K539" t="str">
        <f>On_Off!M571</f>
        <v>Northern</v>
      </c>
      <c r="L539" t="str">
        <f>On_Off!P571</f>
        <v>Appraising</v>
      </c>
      <c r="M539" s="97">
        <f t="shared" si="8"/>
        <v>3333333.333333333</v>
      </c>
      <c r="N539" s="96">
        <f>IF(O539&lt;&gt;"",((O539/VLOOKUP(P539,Codes!$A$118:$B$122,2,FALSE))/1000000), "")</f>
        <v>3.333333333333333</v>
      </c>
      <c r="O539">
        <f>On_Off!Q571</f>
        <v>1500000</v>
      </c>
      <c r="P539" t="str">
        <f>On_Off!R571</f>
        <v>USD</v>
      </c>
    </row>
    <row r="540" spans="1:16">
      <c r="A540" t="str">
        <f>On_Off!A572</f>
        <v>U73</v>
      </c>
      <c r="B540" t="str">
        <f>On_Off!B572</f>
        <v>ON</v>
      </c>
      <c r="C540">
        <f>On_Off!C572</f>
        <v>0</v>
      </c>
      <c r="D540" t="str">
        <f>On_Off!D572</f>
        <v>Urban</v>
      </c>
      <c r="E540" t="str">
        <f>On_Off!E572</f>
        <v>Upgrade</v>
      </c>
      <c r="F540" t="str">
        <f>On_Off!G572</f>
        <v>MTCA</v>
      </c>
      <c r="G540" t="str">
        <f>On_Off!H572</f>
        <v>MTCA</v>
      </c>
      <c r="H540" t="str">
        <f>On_Off!I572</f>
        <v>Tourism Unit</v>
      </c>
      <c r="I540" t="str">
        <f>On_Off!J572</f>
        <v xml:space="preserve">Vanua Levu Tourism Development </v>
      </c>
      <c r="J540" t="str">
        <f>On_Off!K572</f>
        <v>Savusavu Wharf - Cruise</v>
      </c>
      <c r="K540" t="str">
        <f>On_Off!M572</f>
        <v>National</v>
      </c>
      <c r="L540" t="str">
        <f>On_Off!P572</f>
        <v>Appraising</v>
      </c>
      <c r="M540" s="97">
        <f t="shared" si="8"/>
        <v>2222222.222222222</v>
      </c>
      <c r="N540" s="96">
        <f>IF(O540&lt;&gt;"",((O540/VLOOKUP(P540,Codes!$A$118:$B$122,2,FALSE))/1000000), "")</f>
        <v>2.2222222222222219</v>
      </c>
      <c r="O540">
        <f>On_Off!Q572</f>
        <v>1000000</v>
      </c>
      <c r="P540" t="str">
        <f>On_Off!R572</f>
        <v>USD</v>
      </c>
    </row>
    <row r="541" spans="1:16">
      <c r="A541" t="str">
        <f>On_Off!A573</f>
        <v>U74</v>
      </c>
      <c r="B541" t="str">
        <f>On_Off!B573</f>
        <v>ON</v>
      </c>
      <c r="C541">
        <f>On_Off!C573</f>
        <v>0</v>
      </c>
      <c r="D541" t="str">
        <f>On_Off!D573</f>
        <v>Urban</v>
      </c>
      <c r="E541" t="str">
        <f>On_Off!E573</f>
        <v>Upgrade</v>
      </c>
      <c r="F541" t="str">
        <f>On_Off!G573</f>
        <v>MoT</v>
      </c>
      <c r="G541" t="str">
        <f>On_Off!H573</f>
        <v>MoT</v>
      </c>
      <c r="H541">
        <f>On_Off!I573</f>
        <v>0</v>
      </c>
      <c r="I541" t="str">
        <f>On_Off!J573</f>
        <v>Trade Measurement Laboratory</v>
      </c>
      <c r="J541" t="str">
        <f>On_Off!K573</f>
        <v xml:space="preserve">Upgrade of Laboratory infrastructure </v>
      </c>
      <c r="K541" t="str">
        <f>On_Off!M573</f>
        <v>National</v>
      </c>
      <c r="L541" t="str">
        <f>On_Off!P573</f>
        <v>Budgeting</v>
      </c>
      <c r="M541" s="97">
        <f t="shared" si="8"/>
        <v>22222222.22222222</v>
      </c>
      <c r="N541" s="96">
        <f>IF(O541&lt;&gt;"",((O541/VLOOKUP(P541,Codes!$A$118:$B$122,2,FALSE))/1000000), "")</f>
        <v>22.222222222222221</v>
      </c>
      <c r="O541">
        <f>On_Off!Q573</f>
        <v>10000000</v>
      </c>
      <c r="P541" t="str">
        <f>On_Off!R573</f>
        <v>USD</v>
      </c>
    </row>
    <row r="542" spans="1:16">
      <c r="A542" t="str">
        <f>On_Off!A574</f>
        <v>B122</v>
      </c>
      <c r="B542" t="str">
        <f>On_Off!B574</f>
        <v>ON</v>
      </c>
      <c r="C542">
        <f>On_Off!C574</f>
        <v>0</v>
      </c>
      <c r="D542" t="str">
        <f>On_Off!D574</f>
        <v>Buildings</v>
      </c>
      <c r="E542" t="str">
        <f>On_Off!E574</f>
        <v>Upgrade</v>
      </c>
      <c r="F542" t="str">
        <f>On_Off!G574</f>
        <v>MoT</v>
      </c>
      <c r="G542" t="str">
        <f>On_Off!H574</f>
        <v>MoT</v>
      </c>
      <c r="H542">
        <f>On_Off!I574</f>
        <v>0</v>
      </c>
      <c r="I542" t="str">
        <f>On_Off!J574</f>
        <v>Co-operative College of Fiji</v>
      </c>
      <c r="J542" t="str">
        <f>On_Off!K574</f>
        <v>Upgrade of Co-operative College of Fiji</v>
      </c>
      <c r="K542" t="str">
        <f>On_Off!M574</f>
        <v>National</v>
      </c>
      <c r="L542" t="str">
        <f>On_Off!P574</f>
        <v>Appraising</v>
      </c>
      <c r="M542" s="97">
        <f t="shared" si="8"/>
        <v>2000000</v>
      </c>
      <c r="N542" s="96">
        <f>IF(O542&lt;&gt;"",((O542/VLOOKUP(P542,Codes!$A$118:$B$122,2,FALSE))/1000000), "")</f>
        <v>2</v>
      </c>
      <c r="O542">
        <f>On_Off!Q574</f>
        <v>2000000</v>
      </c>
      <c r="P542" t="str">
        <f>On_Off!R574</f>
        <v>FJD</v>
      </c>
    </row>
    <row r="543" spans="1:16">
      <c r="A543" t="str">
        <f>On_Off!A575</f>
        <v>B123</v>
      </c>
      <c r="B543" t="str">
        <f>On_Off!B575</f>
        <v>ON</v>
      </c>
      <c r="C543" t="str">
        <f>On_Off!C575</f>
        <v>6D</v>
      </c>
      <c r="D543" t="str">
        <f>On_Off!D575</f>
        <v>Buildings</v>
      </c>
      <c r="E543" t="str">
        <f>On_Off!E575</f>
        <v>Upgrade</v>
      </c>
      <c r="F543" t="str">
        <f>On_Off!G575</f>
        <v>MHMS</v>
      </c>
      <c r="G543" t="str">
        <f>On_Off!H575</f>
        <v>MHMS</v>
      </c>
      <c r="H543" t="str">
        <f>On_Off!I575</f>
        <v>AMU</v>
      </c>
      <c r="I543" t="str">
        <f>On_Off!J575</f>
        <v>Upgrading and Maintenance of Divisional Hospitals</v>
      </c>
      <c r="J543" t="str">
        <f>On_Off!K575</f>
        <v>Various Upgrading &amp; Maintenance Project at CWM Hospital, and Labasa Hopital</v>
      </c>
      <c r="K543" t="str">
        <f>On_Off!M575</f>
        <v>National</v>
      </c>
      <c r="L543" t="str">
        <f>On_Off!P575</f>
        <v>Ongoing</v>
      </c>
      <c r="M543" s="97">
        <f t="shared" si="8"/>
        <v>100000000</v>
      </c>
      <c r="N543" s="96">
        <f>IF(O543&lt;&gt;"",((O543/VLOOKUP(P543,Codes!$A$118:$B$122,2,FALSE))/1000000), "")</f>
        <v>100</v>
      </c>
      <c r="O543">
        <f>On_Off!Q575</f>
        <v>100000000</v>
      </c>
      <c r="P543" t="str">
        <f>On_Off!R575</f>
        <v>FJD</v>
      </c>
    </row>
    <row r="544" spans="1:16">
      <c r="A544" t="str">
        <f>On_Off!A576</f>
        <v>B124</v>
      </c>
      <c r="B544" t="str">
        <f>On_Off!B576</f>
        <v>ON</v>
      </c>
      <c r="C544" t="str">
        <f>On_Off!C576</f>
        <v>6D</v>
      </c>
      <c r="D544" t="str">
        <f>On_Off!D576</f>
        <v>Buildings</v>
      </c>
      <c r="E544" t="str">
        <f>On_Off!E576</f>
        <v>Upgrade</v>
      </c>
      <c r="F544" t="str">
        <f>On_Off!G576</f>
        <v>MHMS</v>
      </c>
      <c r="G544" t="str">
        <f>On_Off!H576</f>
        <v>MHMS</v>
      </c>
      <c r="H544" t="str">
        <f>On_Off!I576</f>
        <v>AMU</v>
      </c>
      <c r="I544" t="str">
        <f>On_Off!J576</f>
        <v xml:space="preserve">Upgrading and Maintenance of Health Centres </v>
      </c>
      <c r="J544" t="str">
        <f>On_Off!K576</f>
        <v>Upgrading and Maintenance of 87 Health Centres (HC )located at various Divisions</v>
      </c>
      <c r="K544" t="str">
        <f>On_Off!M576</f>
        <v>National</v>
      </c>
      <c r="L544" t="str">
        <f>On_Off!P576</f>
        <v>Planning</v>
      </c>
      <c r="M544" s="97">
        <f t="shared" si="8"/>
        <v>30000000</v>
      </c>
      <c r="N544" s="96">
        <f>IF(O544&lt;&gt;"",((O544/VLOOKUP(P544,Codes!$A$118:$B$122,2,FALSE))/1000000), "")</f>
        <v>30</v>
      </c>
      <c r="O544">
        <f>On_Off!Q576</f>
        <v>30000000</v>
      </c>
      <c r="P544" t="str">
        <f>On_Off!R576</f>
        <v>FJD</v>
      </c>
    </row>
    <row r="545" spans="14:14">
      <c r="N545" s="96"/>
    </row>
    <row r="546" spans="14:14">
      <c r="N546" s="96"/>
    </row>
    <row r="547" spans="14:14">
      <c r="N547" s="96"/>
    </row>
    <row r="548" spans="14:14">
      <c r="N548" s="96"/>
    </row>
    <row r="549" spans="14:14">
      <c r="N549" s="96"/>
    </row>
    <row r="550" spans="14:14">
      <c r="N550" s="96"/>
    </row>
  </sheetData>
  <autoFilter ref="A1:N544" xr:uid="{9FAC0779-770F-4B44-9D26-E21AFFB9828E}"/>
  <pageMargins left="0.7" right="0.7" top="0.75" bottom="0.75" header="0.3" footer="0.3"/>
  <headerFooter>
    <oddFooter>&amp;L_x000D_&amp;1#&amp;"Calibri"&amp;9&amp;K000000 INTERNAL. This information is accessible to ADB Management and staff. It may be shared outside ADB with appropriate permission.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EE76F-C894-4FCE-B2C4-87EAC9C942D9}">
  <dimension ref="A1:AW18"/>
  <sheetViews>
    <sheetView topLeftCell="A10" workbookViewId="0">
      <selection activeCell="C8" sqref="C8"/>
    </sheetView>
  </sheetViews>
  <sheetFormatPr defaultRowHeight="14.45"/>
  <cols>
    <col min="1" max="1" width="10.5703125" customWidth="1"/>
    <col min="3" max="3" width="21.28515625" customWidth="1"/>
    <col min="4" max="4" width="12.85546875" customWidth="1"/>
    <col min="5" max="5" width="13.28515625" customWidth="1"/>
    <col min="6" max="6" width="11" customWidth="1"/>
    <col min="7" max="7" width="13.5703125" customWidth="1"/>
    <col min="8" max="8" width="12.7109375" customWidth="1"/>
    <col min="10" max="10" width="15.42578125" customWidth="1"/>
    <col min="11" max="11" width="14.140625" customWidth="1"/>
    <col min="12" max="12" width="16.7109375" customWidth="1"/>
    <col min="13" max="13" width="20.28515625" customWidth="1"/>
    <col min="14" max="14" width="26.140625" customWidth="1"/>
    <col min="15" max="15" width="20.85546875" customWidth="1"/>
    <col min="16" max="16" width="15.42578125" customWidth="1"/>
    <col min="17" max="17" width="18.42578125" customWidth="1"/>
    <col min="19" max="19" width="16.5703125" customWidth="1"/>
    <col min="20" max="20" width="10.85546875" customWidth="1"/>
    <col min="21" max="21" width="11.42578125" customWidth="1"/>
    <col min="23" max="23" width="9.85546875" customWidth="1"/>
    <col min="24" max="24" width="12.5703125" customWidth="1"/>
    <col min="25" max="25" width="14" customWidth="1"/>
    <col min="26" max="27" width="19.5703125" customWidth="1"/>
    <col min="38" max="38" width="9.5703125" customWidth="1"/>
  </cols>
  <sheetData>
    <row r="1" spans="1:49">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1789</v>
      </c>
      <c r="AA1" t="s">
        <v>1790</v>
      </c>
      <c r="AB1" t="s">
        <v>1791</v>
      </c>
      <c r="AC1" t="s">
        <v>1792</v>
      </c>
      <c r="AD1" t="s">
        <v>1793</v>
      </c>
      <c r="AE1" t="s">
        <v>1794</v>
      </c>
      <c r="AF1" t="s">
        <v>1795</v>
      </c>
      <c r="AG1" t="s">
        <v>1796</v>
      </c>
      <c r="AH1" t="s">
        <v>1797</v>
      </c>
      <c r="AI1" t="s">
        <v>1798</v>
      </c>
      <c r="AJ1" t="s">
        <v>1799</v>
      </c>
      <c r="AK1" t="s">
        <v>1800</v>
      </c>
      <c r="AL1" t="s">
        <v>1801</v>
      </c>
      <c r="AM1" t="s">
        <v>1802</v>
      </c>
      <c r="AN1" t="s">
        <v>1803</v>
      </c>
      <c r="AO1" t="s">
        <v>1804</v>
      </c>
      <c r="AP1" t="s">
        <v>1805</v>
      </c>
      <c r="AQ1" t="s">
        <v>1806</v>
      </c>
      <c r="AR1" t="s">
        <v>1807</v>
      </c>
      <c r="AS1" t="s">
        <v>1808</v>
      </c>
      <c r="AT1" t="s">
        <v>1809</v>
      </c>
      <c r="AU1" t="s">
        <v>1810</v>
      </c>
      <c r="AV1" t="s">
        <v>1811</v>
      </c>
      <c r="AW1" t="s">
        <v>1812</v>
      </c>
    </row>
    <row r="2" spans="1:49">
      <c r="A2" t="s">
        <v>28</v>
      </c>
      <c r="B2" t="s">
        <v>29</v>
      </c>
      <c r="C2" t="s">
        <v>28</v>
      </c>
      <c r="D2" t="s">
        <v>30</v>
      </c>
      <c r="E2" t="s">
        <v>31</v>
      </c>
      <c r="F2" t="s">
        <v>32</v>
      </c>
      <c r="G2" t="s">
        <v>1813</v>
      </c>
      <c r="H2" t="s">
        <v>34</v>
      </c>
      <c r="I2" t="s">
        <v>35</v>
      </c>
      <c r="J2" t="s">
        <v>36</v>
      </c>
      <c r="K2" t="s">
        <v>37</v>
      </c>
      <c r="L2" t="s">
        <v>38</v>
      </c>
      <c r="M2" t="s">
        <v>39</v>
      </c>
      <c r="N2" t="s">
        <v>40</v>
      </c>
      <c r="O2" t="s">
        <v>41</v>
      </c>
      <c r="P2" t="s">
        <v>42</v>
      </c>
      <c r="Q2">
        <v>90000000</v>
      </c>
      <c r="R2" t="s">
        <v>43</v>
      </c>
      <c r="S2" t="s">
        <v>44</v>
      </c>
      <c r="T2" t="s">
        <v>45</v>
      </c>
      <c r="V2" t="s">
        <v>46</v>
      </c>
      <c r="X2" t="s">
        <v>46</v>
      </c>
      <c r="Z2">
        <v>90</v>
      </c>
      <c r="AB2">
        <v>0.15</v>
      </c>
      <c r="AC2">
        <v>0.15</v>
      </c>
      <c r="AD2">
        <v>0.15</v>
      </c>
      <c r="AE2">
        <v>0.15</v>
      </c>
      <c r="AF2">
        <v>0.15</v>
      </c>
      <c r="AG2">
        <v>0.15</v>
      </c>
      <c r="AH2">
        <v>0.1</v>
      </c>
      <c r="AM2" t="s">
        <v>1814</v>
      </c>
      <c r="AN2">
        <v>13.5</v>
      </c>
      <c r="AO2">
        <v>13.5</v>
      </c>
      <c r="AP2">
        <v>13.5</v>
      </c>
      <c r="AQ2">
        <v>13.5</v>
      </c>
      <c r="AR2">
        <v>13.5</v>
      </c>
      <c r="AS2">
        <v>13.5</v>
      </c>
      <c r="AT2">
        <v>9</v>
      </c>
      <c r="AU2" t="s">
        <v>1814</v>
      </c>
      <c r="AV2" t="s">
        <v>1814</v>
      </c>
      <c r="AW2" t="s">
        <v>1814</v>
      </c>
    </row>
    <row r="3" spans="1:49">
      <c r="A3" t="s">
        <v>49</v>
      </c>
      <c r="B3" t="s">
        <v>29</v>
      </c>
      <c r="C3" t="s">
        <v>49</v>
      </c>
      <c r="D3" t="s">
        <v>30</v>
      </c>
      <c r="E3" t="s">
        <v>31</v>
      </c>
      <c r="F3" t="s">
        <v>50</v>
      </c>
      <c r="G3" t="s">
        <v>1813</v>
      </c>
      <c r="H3" t="s">
        <v>34</v>
      </c>
      <c r="I3" t="s">
        <v>35</v>
      </c>
      <c r="J3" t="s">
        <v>51</v>
      </c>
      <c r="K3" t="s">
        <v>52</v>
      </c>
      <c r="L3" t="s">
        <v>53</v>
      </c>
      <c r="M3" t="s">
        <v>54</v>
      </c>
      <c r="N3" t="s">
        <v>55</v>
      </c>
      <c r="O3" t="s">
        <v>41</v>
      </c>
      <c r="P3" t="s">
        <v>42</v>
      </c>
      <c r="Q3">
        <v>78219846</v>
      </c>
      <c r="R3" t="s">
        <v>43</v>
      </c>
      <c r="S3" t="s">
        <v>44</v>
      </c>
      <c r="T3" t="s">
        <v>45</v>
      </c>
      <c r="Z3">
        <v>78.219846000000004</v>
      </c>
      <c r="AB3">
        <v>0.15</v>
      </c>
      <c r="AC3">
        <v>0.15</v>
      </c>
      <c r="AD3">
        <v>0.15</v>
      </c>
      <c r="AE3">
        <v>0.15</v>
      </c>
      <c r="AF3">
        <v>0.15</v>
      </c>
      <c r="AG3">
        <v>0.15</v>
      </c>
      <c r="AH3">
        <v>0.1</v>
      </c>
      <c r="AL3">
        <v>1</v>
      </c>
      <c r="AM3" t="s">
        <v>1814</v>
      </c>
      <c r="AN3">
        <v>11.732976900000001</v>
      </c>
      <c r="AO3">
        <v>11.732976900000001</v>
      </c>
      <c r="AP3">
        <v>11.732976900000001</v>
      </c>
      <c r="AQ3">
        <v>11.732976900000001</v>
      </c>
      <c r="AR3">
        <v>11.732976900000001</v>
      </c>
      <c r="AS3">
        <v>11.732976900000001</v>
      </c>
      <c r="AT3">
        <v>7.8219846000000004</v>
      </c>
      <c r="AU3" t="s">
        <v>1814</v>
      </c>
      <c r="AV3" t="s">
        <v>1814</v>
      </c>
      <c r="AW3" t="s">
        <v>1814</v>
      </c>
    </row>
    <row r="4" spans="1:49">
      <c r="A4" t="s">
        <v>58</v>
      </c>
      <c r="B4" t="s">
        <v>29</v>
      </c>
      <c r="C4" t="s">
        <v>59</v>
      </c>
      <c r="D4" t="s">
        <v>30</v>
      </c>
      <c r="E4" t="s">
        <v>31</v>
      </c>
      <c r="F4" t="s">
        <v>50</v>
      </c>
      <c r="G4" t="s">
        <v>1813</v>
      </c>
      <c r="H4" t="s">
        <v>34</v>
      </c>
      <c r="I4" t="s">
        <v>35</v>
      </c>
      <c r="J4" t="s">
        <v>60</v>
      </c>
      <c r="K4" t="s">
        <v>61</v>
      </c>
      <c r="L4" t="s">
        <v>62</v>
      </c>
      <c r="M4" t="s">
        <v>39</v>
      </c>
      <c r="N4" t="s">
        <v>40</v>
      </c>
      <c r="O4" t="s">
        <v>63</v>
      </c>
      <c r="P4" t="s">
        <v>64</v>
      </c>
      <c r="Q4">
        <v>77375411</v>
      </c>
      <c r="R4" t="s">
        <v>43</v>
      </c>
      <c r="S4" t="s">
        <v>44</v>
      </c>
      <c r="T4" t="s">
        <v>45</v>
      </c>
      <c r="Z4">
        <v>77.375411</v>
      </c>
      <c r="AB4">
        <v>0.15</v>
      </c>
      <c r="AC4">
        <v>0.15</v>
      </c>
      <c r="AD4">
        <v>0.15</v>
      </c>
      <c r="AE4">
        <v>0.15</v>
      </c>
      <c r="AF4">
        <v>0.15</v>
      </c>
      <c r="AG4">
        <v>0.15</v>
      </c>
      <c r="AH4">
        <v>0.1</v>
      </c>
      <c r="AL4">
        <v>1</v>
      </c>
      <c r="AM4" t="s">
        <v>1814</v>
      </c>
      <c r="AN4">
        <v>11.60631165</v>
      </c>
      <c r="AO4">
        <v>11.60631165</v>
      </c>
      <c r="AP4">
        <v>11.60631165</v>
      </c>
      <c r="AQ4">
        <v>11.60631165</v>
      </c>
      <c r="AR4">
        <v>11.60631165</v>
      </c>
      <c r="AS4">
        <v>11.60631165</v>
      </c>
      <c r="AT4">
        <v>7.7375411000000005</v>
      </c>
      <c r="AU4" t="s">
        <v>1814</v>
      </c>
      <c r="AV4" t="s">
        <v>1814</v>
      </c>
      <c r="AW4" t="s">
        <v>1814</v>
      </c>
    </row>
    <row r="5" spans="1:49">
      <c r="A5" t="s">
        <v>66</v>
      </c>
      <c r="B5" t="s">
        <v>29</v>
      </c>
      <c r="C5" t="s">
        <v>66</v>
      </c>
      <c r="D5" t="s">
        <v>30</v>
      </c>
      <c r="E5" t="s">
        <v>31</v>
      </c>
      <c r="F5" t="s">
        <v>32</v>
      </c>
      <c r="G5" t="s">
        <v>1813</v>
      </c>
      <c r="H5" t="s">
        <v>34</v>
      </c>
      <c r="I5" t="s">
        <v>35</v>
      </c>
      <c r="J5" t="s">
        <v>67</v>
      </c>
      <c r="K5" t="s">
        <v>68</v>
      </c>
      <c r="L5" t="s">
        <v>69</v>
      </c>
      <c r="M5" t="s">
        <v>39</v>
      </c>
      <c r="N5" t="s">
        <v>40</v>
      </c>
      <c r="O5" t="s">
        <v>63</v>
      </c>
      <c r="P5" t="s">
        <v>42</v>
      </c>
      <c r="Q5">
        <v>60000000</v>
      </c>
      <c r="R5" t="s">
        <v>43</v>
      </c>
      <c r="S5" t="s">
        <v>44</v>
      </c>
      <c r="T5" t="s">
        <v>45</v>
      </c>
      <c r="V5" t="s">
        <v>46</v>
      </c>
      <c r="X5" t="s">
        <v>46</v>
      </c>
      <c r="Z5">
        <v>60</v>
      </c>
      <c r="AB5">
        <v>0.15</v>
      </c>
      <c r="AC5">
        <v>0.15</v>
      </c>
      <c r="AD5">
        <v>0.15</v>
      </c>
      <c r="AE5">
        <v>0.15</v>
      </c>
      <c r="AF5">
        <v>0.15</v>
      </c>
      <c r="AG5">
        <v>0.15</v>
      </c>
      <c r="AH5">
        <v>0.1</v>
      </c>
      <c r="AL5">
        <v>1</v>
      </c>
      <c r="AM5" t="s">
        <v>1814</v>
      </c>
      <c r="AN5">
        <v>9</v>
      </c>
      <c r="AO5">
        <v>9</v>
      </c>
      <c r="AP5">
        <v>9</v>
      </c>
      <c r="AQ5">
        <v>9</v>
      </c>
      <c r="AR5">
        <v>9</v>
      </c>
      <c r="AS5">
        <v>9</v>
      </c>
      <c r="AT5">
        <v>6</v>
      </c>
      <c r="AU5" t="s">
        <v>1814</v>
      </c>
      <c r="AV5" t="s">
        <v>1814</v>
      </c>
      <c r="AW5" t="s">
        <v>1814</v>
      </c>
    </row>
    <row r="6" spans="1:49">
      <c r="A6" t="s">
        <v>290</v>
      </c>
      <c r="B6" t="s">
        <v>29</v>
      </c>
      <c r="D6" t="s">
        <v>30</v>
      </c>
      <c r="E6" t="s">
        <v>75</v>
      </c>
      <c r="F6" t="s">
        <v>32</v>
      </c>
      <c r="G6" t="s">
        <v>1813</v>
      </c>
      <c r="H6" t="s">
        <v>34</v>
      </c>
      <c r="I6" t="s">
        <v>35</v>
      </c>
      <c r="M6" t="s">
        <v>54</v>
      </c>
      <c r="N6" t="s">
        <v>55</v>
      </c>
      <c r="O6" t="s">
        <v>41</v>
      </c>
      <c r="P6" t="s">
        <v>294</v>
      </c>
      <c r="Q6">
        <v>260000000</v>
      </c>
      <c r="R6" t="s">
        <v>43</v>
      </c>
      <c r="S6" t="s">
        <v>44</v>
      </c>
      <c r="T6" t="s">
        <v>45</v>
      </c>
      <c r="X6" t="s">
        <v>46</v>
      </c>
      <c r="Z6">
        <v>260</v>
      </c>
      <c r="AB6">
        <v>0.05</v>
      </c>
      <c r="AC6">
        <v>0.2</v>
      </c>
      <c r="AD6">
        <v>0.2</v>
      </c>
      <c r="AE6">
        <v>0.2</v>
      </c>
      <c r="AF6">
        <v>0.2</v>
      </c>
      <c r="AG6">
        <v>0.15</v>
      </c>
      <c r="AL6">
        <v>1</v>
      </c>
      <c r="AM6" t="s">
        <v>1814</v>
      </c>
      <c r="AN6">
        <v>13</v>
      </c>
      <c r="AO6">
        <v>52</v>
      </c>
      <c r="AP6">
        <v>52</v>
      </c>
      <c r="AQ6">
        <v>52</v>
      </c>
      <c r="AR6">
        <v>52</v>
      </c>
      <c r="AS6">
        <v>39</v>
      </c>
      <c r="AT6" t="s">
        <v>1814</v>
      </c>
      <c r="AU6" t="s">
        <v>1814</v>
      </c>
      <c r="AV6" t="s">
        <v>1814</v>
      </c>
      <c r="AW6" t="s">
        <v>1814</v>
      </c>
    </row>
    <row r="7" spans="1:49">
      <c r="A7" t="s">
        <v>243</v>
      </c>
      <c r="B7" t="s">
        <v>29</v>
      </c>
      <c r="D7" t="s">
        <v>30</v>
      </c>
      <c r="E7" t="s">
        <v>31</v>
      </c>
      <c r="F7" t="s">
        <v>32</v>
      </c>
      <c r="G7" t="s">
        <v>1813</v>
      </c>
      <c r="H7" t="s">
        <v>34</v>
      </c>
      <c r="I7" t="s">
        <v>35</v>
      </c>
      <c r="J7" t="s">
        <v>244</v>
      </c>
      <c r="K7" t="s">
        <v>245</v>
      </c>
      <c r="L7" t="s">
        <v>246</v>
      </c>
      <c r="M7" t="s">
        <v>82</v>
      </c>
      <c r="N7" t="s">
        <v>83</v>
      </c>
      <c r="O7" t="s">
        <v>41</v>
      </c>
      <c r="P7" t="s">
        <v>64</v>
      </c>
      <c r="Q7">
        <v>2380000</v>
      </c>
      <c r="R7" t="s">
        <v>43</v>
      </c>
      <c r="S7" t="s">
        <v>44</v>
      </c>
      <c r="T7" t="s">
        <v>45</v>
      </c>
      <c r="Z7">
        <v>2.38</v>
      </c>
      <c r="AB7">
        <v>0.5</v>
      </c>
      <c r="AC7">
        <v>0.5</v>
      </c>
      <c r="AL7">
        <v>1</v>
      </c>
      <c r="AM7" t="s">
        <v>1814</v>
      </c>
      <c r="AN7">
        <v>1.19</v>
      </c>
      <c r="AO7">
        <v>1.19</v>
      </c>
      <c r="AP7" t="s">
        <v>1814</v>
      </c>
      <c r="AQ7" t="s">
        <v>1814</v>
      </c>
      <c r="AR7" t="s">
        <v>1814</v>
      </c>
      <c r="AS7" t="s">
        <v>1814</v>
      </c>
      <c r="AT7" t="s">
        <v>1814</v>
      </c>
      <c r="AU7" t="s">
        <v>1814</v>
      </c>
      <c r="AV7" t="s">
        <v>1814</v>
      </c>
      <c r="AW7" t="s">
        <v>1814</v>
      </c>
    </row>
    <row r="8" spans="1:49" ht="216">
      <c r="A8" t="s">
        <v>234</v>
      </c>
      <c r="B8" t="s">
        <v>29</v>
      </c>
      <c r="D8" t="s">
        <v>30</v>
      </c>
      <c r="E8" t="s">
        <v>75</v>
      </c>
      <c r="F8" t="s">
        <v>50</v>
      </c>
      <c r="G8" t="s">
        <v>1813</v>
      </c>
      <c r="H8" t="s">
        <v>34</v>
      </c>
      <c r="I8" t="s">
        <v>35</v>
      </c>
      <c r="J8" t="s">
        <v>235</v>
      </c>
      <c r="K8" t="s">
        <v>147</v>
      </c>
      <c r="L8" s="60" t="s">
        <v>236</v>
      </c>
      <c r="M8" t="s">
        <v>214</v>
      </c>
      <c r="O8" t="s">
        <v>41</v>
      </c>
      <c r="P8" t="s">
        <v>64</v>
      </c>
      <c r="Q8">
        <v>3390672</v>
      </c>
      <c r="R8" t="s">
        <v>43</v>
      </c>
      <c r="S8" t="s">
        <v>44</v>
      </c>
      <c r="T8" t="s">
        <v>45</v>
      </c>
      <c r="Z8">
        <v>3.3906719999999999</v>
      </c>
      <c r="AB8">
        <v>0.2</v>
      </c>
      <c r="AC8">
        <v>0.2</v>
      </c>
      <c r="AD8">
        <v>0.2</v>
      </c>
      <c r="AE8">
        <v>0.2</v>
      </c>
      <c r="AF8">
        <v>0.2</v>
      </c>
      <c r="AL8">
        <v>1</v>
      </c>
      <c r="AM8" t="s">
        <v>1814</v>
      </c>
      <c r="AN8">
        <v>0.67813440000000003</v>
      </c>
      <c r="AO8">
        <v>0.67813440000000003</v>
      </c>
      <c r="AP8">
        <v>0.67813440000000003</v>
      </c>
      <c r="AQ8">
        <v>0.67813440000000003</v>
      </c>
      <c r="AR8">
        <v>0.67813440000000003</v>
      </c>
      <c r="AS8" t="s">
        <v>1814</v>
      </c>
      <c r="AT8" t="s">
        <v>1814</v>
      </c>
      <c r="AU8" t="s">
        <v>1814</v>
      </c>
      <c r="AV8" t="s">
        <v>1814</v>
      </c>
      <c r="AW8" t="s">
        <v>1814</v>
      </c>
    </row>
    <row r="9" spans="1:49" ht="172.9">
      <c r="A9" t="s">
        <v>210</v>
      </c>
      <c r="B9" t="s">
        <v>29</v>
      </c>
      <c r="D9" t="s">
        <v>30</v>
      </c>
      <c r="E9" t="s">
        <v>31</v>
      </c>
      <c r="F9" t="s">
        <v>50</v>
      </c>
      <c r="G9" t="s">
        <v>1813</v>
      </c>
      <c r="H9" t="s">
        <v>34</v>
      </c>
      <c r="I9" t="s">
        <v>35</v>
      </c>
      <c r="J9" t="s">
        <v>211</v>
      </c>
      <c r="K9" t="s">
        <v>212</v>
      </c>
      <c r="L9" s="60" t="s">
        <v>213</v>
      </c>
      <c r="M9" t="s">
        <v>214</v>
      </c>
      <c r="O9" t="s">
        <v>41</v>
      </c>
      <c r="P9" t="s">
        <v>64</v>
      </c>
      <c r="Q9">
        <v>5035747</v>
      </c>
      <c r="R9" t="s">
        <v>43</v>
      </c>
      <c r="S9" t="s">
        <v>44</v>
      </c>
      <c r="T9" t="s">
        <v>45</v>
      </c>
      <c r="Z9">
        <v>5.0357469999999998</v>
      </c>
      <c r="AB9">
        <v>0.2</v>
      </c>
      <c r="AC9">
        <v>0.2</v>
      </c>
      <c r="AD9">
        <v>0.2</v>
      </c>
      <c r="AE9">
        <v>0.2</v>
      </c>
      <c r="AF9">
        <v>0.2</v>
      </c>
      <c r="AL9">
        <v>1</v>
      </c>
      <c r="AM9" t="s">
        <v>1814</v>
      </c>
      <c r="AN9">
        <v>1.0071494000000001</v>
      </c>
      <c r="AO9">
        <v>1.0071494000000001</v>
      </c>
      <c r="AP9">
        <v>1.0071494000000001</v>
      </c>
      <c r="AQ9">
        <v>1.0071494000000001</v>
      </c>
      <c r="AR9">
        <v>1.0071494000000001</v>
      </c>
      <c r="AS9" t="s">
        <v>1814</v>
      </c>
      <c r="AT9" t="s">
        <v>1814</v>
      </c>
      <c r="AU9" t="s">
        <v>1814</v>
      </c>
      <c r="AV9" t="s">
        <v>1814</v>
      </c>
      <c r="AW9" t="s">
        <v>1814</v>
      </c>
    </row>
    <row r="10" spans="1:49">
      <c r="A10" t="s">
        <v>88</v>
      </c>
      <c r="B10" t="s">
        <v>29</v>
      </c>
      <c r="D10" t="s">
        <v>30</v>
      </c>
      <c r="E10" t="s">
        <v>89</v>
      </c>
      <c r="F10" t="s">
        <v>50</v>
      </c>
      <c r="G10" t="s">
        <v>1813</v>
      </c>
      <c r="H10" t="s">
        <v>34</v>
      </c>
      <c r="I10" t="s">
        <v>35</v>
      </c>
      <c r="J10" t="s">
        <v>90</v>
      </c>
      <c r="K10" t="s">
        <v>91</v>
      </c>
      <c r="L10" t="s">
        <v>92</v>
      </c>
      <c r="M10" t="s">
        <v>54</v>
      </c>
      <c r="N10" t="s">
        <v>55</v>
      </c>
      <c r="O10" t="s">
        <v>41</v>
      </c>
      <c r="P10" t="s">
        <v>64</v>
      </c>
      <c r="Q10">
        <v>32145000</v>
      </c>
      <c r="R10" t="s">
        <v>43</v>
      </c>
      <c r="S10" t="s">
        <v>44</v>
      </c>
      <c r="T10" t="s">
        <v>45</v>
      </c>
      <c r="Z10">
        <v>32.145000000000003</v>
      </c>
      <c r="AB10">
        <v>0.2</v>
      </c>
      <c r="AC10">
        <v>0.2</v>
      </c>
      <c r="AD10">
        <v>0.2</v>
      </c>
      <c r="AE10">
        <v>0.2</v>
      </c>
      <c r="AF10">
        <v>0.2</v>
      </c>
      <c r="AL10">
        <v>1</v>
      </c>
      <c r="AM10" t="s">
        <v>1814</v>
      </c>
      <c r="AN10">
        <v>6.4290000000000012</v>
      </c>
      <c r="AO10">
        <v>6.4290000000000012</v>
      </c>
      <c r="AP10">
        <v>6.4290000000000012</v>
      </c>
      <c r="AQ10">
        <v>6.4290000000000012</v>
      </c>
      <c r="AR10">
        <v>6.4290000000000012</v>
      </c>
      <c r="AS10" t="s">
        <v>1814</v>
      </c>
      <c r="AT10" t="s">
        <v>1814</v>
      </c>
      <c r="AU10" t="s">
        <v>1814</v>
      </c>
      <c r="AV10" t="s">
        <v>1814</v>
      </c>
      <c r="AW10" t="s">
        <v>1814</v>
      </c>
    </row>
    <row r="11" spans="1:49" ht="288">
      <c r="A11" t="s">
        <v>200</v>
      </c>
      <c r="B11" t="s">
        <v>29</v>
      </c>
      <c r="D11" t="s">
        <v>30</v>
      </c>
      <c r="E11" t="s">
        <v>31</v>
      </c>
      <c r="F11" t="s">
        <v>50</v>
      </c>
      <c r="G11" t="s">
        <v>1813</v>
      </c>
      <c r="H11" t="s">
        <v>34</v>
      </c>
      <c r="I11" t="s">
        <v>35</v>
      </c>
      <c r="J11" t="s">
        <v>79</v>
      </c>
      <c r="K11" t="s">
        <v>201</v>
      </c>
      <c r="L11" s="60" t="s">
        <v>202</v>
      </c>
      <c r="M11" t="s">
        <v>82</v>
      </c>
      <c r="N11" t="s">
        <v>83</v>
      </c>
      <c r="O11" t="s">
        <v>41</v>
      </c>
      <c r="P11" t="s">
        <v>64</v>
      </c>
      <c r="Q11">
        <v>6000000</v>
      </c>
      <c r="R11" t="s">
        <v>43</v>
      </c>
      <c r="S11" t="s">
        <v>44</v>
      </c>
      <c r="T11" t="s">
        <v>45</v>
      </c>
      <c r="Z11">
        <v>6</v>
      </c>
      <c r="AB11">
        <v>0.2</v>
      </c>
      <c r="AC11">
        <v>0.2</v>
      </c>
      <c r="AD11">
        <v>0.3</v>
      </c>
      <c r="AE11">
        <v>0.3</v>
      </c>
      <c r="AL11">
        <v>1</v>
      </c>
      <c r="AM11" t="s">
        <v>1814</v>
      </c>
      <c r="AN11">
        <v>1.2000000000000002</v>
      </c>
      <c r="AO11">
        <v>1.2000000000000002</v>
      </c>
      <c r="AP11">
        <v>1.7999999999999998</v>
      </c>
      <c r="AQ11">
        <v>1.7999999999999998</v>
      </c>
      <c r="AR11" t="s">
        <v>1814</v>
      </c>
      <c r="AS11" t="s">
        <v>1814</v>
      </c>
      <c r="AT11" t="s">
        <v>1814</v>
      </c>
      <c r="AU11" t="s">
        <v>1814</v>
      </c>
      <c r="AV11" t="s">
        <v>1814</v>
      </c>
      <c r="AW11" t="s">
        <v>1814</v>
      </c>
    </row>
    <row r="12" spans="1:49">
      <c r="A12" t="s">
        <v>99</v>
      </c>
      <c r="B12" t="s">
        <v>29</v>
      </c>
      <c r="C12" t="s">
        <v>59</v>
      </c>
      <c r="D12" t="s">
        <v>30</v>
      </c>
      <c r="E12" t="s">
        <v>31</v>
      </c>
      <c r="F12" t="s">
        <v>50</v>
      </c>
      <c r="G12" t="s">
        <v>1813</v>
      </c>
      <c r="H12" t="s">
        <v>34</v>
      </c>
      <c r="I12" t="s">
        <v>35</v>
      </c>
      <c r="J12" t="s">
        <v>60</v>
      </c>
      <c r="K12" t="s">
        <v>100</v>
      </c>
      <c r="L12" t="s">
        <v>101</v>
      </c>
      <c r="M12" t="s">
        <v>39</v>
      </c>
      <c r="N12" t="s">
        <v>40</v>
      </c>
      <c r="O12" t="s">
        <v>63</v>
      </c>
      <c r="P12" t="s">
        <v>64</v>
      </c>
      <c r="Q12">
        <v>30171561</v>
      </c>
      <c r="R12" t="s">
        <v>43</v>
      </c>
      <c r="S12" t="s">
        <v>44</v>
      </c>
      <c r="T12" t="s">
        <v>45</v>
      </c>
      <c r="Z12">
        <v>30.171561000000001</v>
      </c>
      <c r="AB12">
        <v>0.2</v>
      </c>
      <c r="AC12">
        <v>0.1</v>
      </c>
      <c r="AD12">
        <v>0.2</v>
      </c>
      <c r="AE12">
        <v>0.2</v>
      </c>
      <c r="AF12">
        <v>0.2</v>
      </c>
      <c r="AL12">
        <v>0.89999999999999991</v>
      </c>
      <c r="AM12" t="s">
        <v>1814</v>
      </c>
      <c r="AN12">
        <v>6.0343122000000005</v>
      </c>
      <c r="AO12">
        <v>3.0171561000000002</v>
      </c>
      <c r="AP12">
        <v>6.0343122000000005</v>
      </c>
      <c r="AQ12">
        <v>6.0343122000000005</v>
      </c>
      <c r="AR12">
        <v>6.0343122000000005</v>
      </c>
      <c r="AS12" t="s">
        <v>1814</v>
      </c>
      <c r="AT12" t="s">
        <v>1814</v>
      </c>
      <c r="AU12" t="s">
        <v>1814</v>
      </c>
      <c r="AV12" t="s">
        <v>1814</v>
      </c>
      <c r="AW12" t="s">
        <v>1814</v>
      </c>
    </row>
    <row r="13" spans="1:49">
      <c r="A13" t="s">
        <v>102</v>
      </c>
      <c r="B13" t="s">
        <v>29</v>
      </c>
      <c r="D13" t="s">
        <v>30</v>
      </c>
      <c r="E13" t="s">
        <v>31</v>
      </c>
      <c r="F13" t="s">
        <v>50</v>
      </c>
      <c r="G13" t="s">
        <v>1813</v>
      </c>
      <c r="H13" t="s">
        <v>34</v>
      </c>
      <c r="I13" t="s">
        <v>35</v>
      </c>
      <c r="J13" t="s">
        <v>103</v>
      </c>
      <c r="K13" t="s">
        <v>91</v>
      </c>
      <c r="L13" t="s">
        <v>92</v>
      </c>
      <c r="M13" t="s">
        <v>39</v>
      </c>
      <c r="N13" t="s">
        <v>40</v>
      </c>
      <c r="O13" t="s">
        <v>41</v>
      </c>
      <c r="P13" t="s">
        <v>64</v>
      </c>
      <c r="Q13">
        <v>26730956</v>
      </c>
      <c r="R13" t="s">
        <v>43</v>
      </c>
      <c r="S13" t="s">
        <v>44</v>
      </c>
      <c r="T13" t="s">
        <v>45</v>
      </c>
      <c r="Z13">
        <v>26.730955999999999</v>
      </c>
      <c r="AB13">
        <v>0.1</v>
      </c>
      <c r="AC13">
        <v>0.1</v>
      </c>
      <c r="AD13">
        <v>0.2</v>
      </c>
      <c r="AE13">
        <v>0.2</v>
      </c>
      <c r="AF13">
        <v>0.2</v>
      </c>
      <c r="AG13">
        <v>0.2</v>
      </c>
      <c r="AL13">
        <v>1</v>
      </c>
      <c r="AM13" t="s">
        <v>1814</v>
      </c>
      <c r="AN13">
        <v>2.6730955999999999</v>
      </c>
      <c r="AO13">
        <v>2.6730955999999999</v>
      </c>
      <c r="AP13">
        <v>5.3461911999999998</v>
      </c>
      <c r="AQ13">
        <v>5.3461911999999998</v>
      </c>
      <c r="AR13">
        <v>5.3461911999999998</v>
      </c>
      <c r="AS13">
        <v>5.3461911999999998</v>
      </c>
      <c r="AT13" t="s">
        <v>1814</v>
      </c>
      <c r="AU13" t="s">
        <v>1814</v>
      </c>
      <c r="AV13" t="s">
        <v>1814</v>
      </c>
      <c r="AW13" t="s">
        <v>1814</v>
      </c>
    </row>
    <row r="14" spans="1:49">
      <c r="A14" t="s">
        <v>104</v>
      </c>
      <c r="B14" t="s">
        <v>29</v>
      </c>
      <c r="D14" t="s">
        <v>30</v>
      </c>
      <c r="E14" t="s">
        <v>31</v>
      </c>
      <c r="F14" t="s">
        <v>32</v>
      </c>
      <c r="G14" t="s">
        <v>1813</v>
      </c>
      <c r="H14" t="s">
        <v>34</v>
      </c>
      <c r="I14" t="s">
        <v>35</v>
      </c>
      <c r="J14" t="s">
        <v>105</v>
      </c>
      <c r="K14" t="s">
        <v>106</v>
      </c>
      <c r="L14" t="s">
        <v>107</v>
      </c>
      <c r="M14" t="s">
        <v>39</v>
      </c>
      <c r="N14" t="s">
        <v>97</v>
      </c>
      <c r="O14" t="s">
        <v>41</v>
      </c>
      <c r="P14" t="s">
        <v>64</v>
      </c>
      <c r="Q14">
        <v>26500000</v>
      </c>
      <c r="R14" t="s">
        <v>43</v>
      </c>
      <c r="S14" t="s">
        <v>44</v>
      </c>
      <c r="T14" t="s">
        <v>45</v>
      </c>
      <c r="Z14">
        <v>26.5</v>
      </c>
      <c r="AB14">
        <v>0.3</v>
      </c>
      <c r="AC14">
        <v>0.3</v>
      </c>
      <c r="AD14">
        <v>0.4</v>
      </c>
      <c r="AL14">
        <v>1</v>
      </c>
      <c r="AM14" t="s">
        <v>1814</v>
      </c>
      <c r="AN14">
        <v>7.9499999999999993</v>
      </c>
      <c r="AO14">
        <v>7.9499999999999993</v>
      </c>
      <c r="AP14">
        <v>10.600000000000001</v>
      </c>
      <c r="AQ14" t="s">
        <v>1814</v>
      </c>
      <c r="AR14" t="s">
        <v>1814</v>
      </c>
      <c r="AS14" t="s">
        <v>1814</v>
      </c>
      <c r="AT14" t="s">
        <v>1814</v>
      </c>
      <c r="AU14" t="s">
        <v>1814</v>
      </c>
      <c r="AV14" t="s">
        <v>1814</v>
      </c>
      <c r="AW14" t="s">
        <v>1814</v>
      </c>
    </row>
    <row r="15" spans="1:49">
      <c r="A15" t="s">
        <v>159</v>
      </c>
      <c r="B15" t="s">
        <v>29</v>
      </c>
      <c r="D15" t="s">
        <v>30</v>
      </c>
      <c r="E15" t="s">
        <v>75</v>
      </c>
      <c r="F15" t="s">
        <v>50</v>
      </c>
      <c r="G15" t="s">
        <v>1813</v>
      </c>
      <c r="H15" t="s">
        <v>34</v>
      </c>
      <c r="I15" t="s">
        <v>35</v>
      </c>
      <c r="J15" t="s">
        <v>160</v>
      </c>
      <c r="K15" t="s">
        <v>147</v>
      </c>
      <c r="L15" t="s">
        <v>161</v>
      </c>
      <c r="M15" t="s">
        <v>39</v>
      </c>
      <c r="O15" t="s">
        <v>41</v>
      </c>
      <c r="P15" t="s">
        <v>64</v>
      </c>
      <c r="Q15">
        <v>9373023</v>
      </c>
      <c r="R15" t="s">
        <v>43</v>
      </c>
      <c r="S15" t="s">
        <v>44</v>
      </c>
      <c r="T15" t="s">
        <v>45</v>
      </c>
      <c r="Z15">
        <v>9.3730229999999999</v>
      </c>
      <c r="AB15">
        <v>0.1</v>
      </c>
      <c r="AC15">
        <v>0.1</v>
      </c>
      <c r="AD15">
        <v>0.1</v>
      </c>
      <c r="AE15">
        <v>0.1</v>
      </c>
      <c r="AF15">
        <v>0.1</v>
      </c>
      <c r="AG15">
        <v>0.1</v>
      </c>
      <c r="AH15">
        <v>0.4</v>
      </c>
      <c r="AL15">
        <v>1</v>
      </c>
      <c r="AM15" t="s">
        <v>1814</v>
      </c>
      <c r="AN15">
        <v>0.93730230000000003</v>
      </c>
      <c r="AO15">
        <v>0.93730230000000003</v>
      </c>
      <c r="AP15">
        <v>0.93730230000000003</v>
      </c>
      <c r="AQ15">
        <v>0.93730230000000003</v>
      </c>
      <c r="AR15">
        <v>0.93730230000000003</v>
      </c>
      <c r="AS15">
        <v>0.93730230000000003</v>
      </c>
      <c r="AT15">
        <v>3.7492092000000001</v>
      </c>
      <c r="AU15" t="s">
        <v>1814</v>
      </c>
      <c r="AV15" t="s">
        <v>1814</v>
      </c>
      <c r="AW15" t="s">
        <v>1814</v>
      </c>
    </row>
    <row r="16" spans="1:49">
      <c r="A16" t="s">
        <v>114</v>
      </c>
      <c r="B16" t="s">
        <v>29</v>
      </c>
      <c r="D16" t="s">
        <v>30</v>
      </c>
      <c r="E16" t="s">
        <v>31</v>
      </c>
      <c r="F16" t="s">
        <v>32</v>
      </c>
      <c r="G16" t="s">
        <v>1813</v>
      </c>
      <c r="H16" t="s">
        <v>34</v>
      </c>
      <c r="I16" t="s">
        <v>35</v>
      </c>
      <c r="J16" t="s">
        <v>36</v>
      </c>
      <c r="K16" t="s">
        <v>115</v>
      </c>
      <c r="L16" t="s">
        <v>116</v>
      </c>
      <c r="M16" t="s">
        <v>82</v>
      </c>
      <c r="N16" t="s">
        <v>83</v>
      </c>
      <c r="O16" t="s">
        <v>41</v>
      </c>
      <c r="P16" t="s">
        <v>64</v>
      </c>
      <c r="Q16">
        <v>24400000</v>
      </c>
      <c r="R16" t="s">
        <v>43</v>
      </c>
      <c r="S16" t="s">
        <v>44</v>
      </c>
      <c r="T16" t="s">
        <v>45</v>
      </c>
      <c r="Z16">
        <v>24.4</v>
      </c>
      <c r="AB16">
        <v>0.2</v>
      </c>
      <c r="AC16">
        <v>0.2</v>
      </c>
      <c r="AD16">
        <v>0.3</v>
      </c>
      <c r="AE16">
        <v>0.3</v>
      </c>
      <c r="AL16">
        <v>1</v>
      </c>
      <c r="AM16" t="s">
        <v>1814</v>
      </c>
      <c r="AN16">
        <v>4.88</v>
      </c>
      <c r="AO16">
        <v>4.88</v>
      </c>
      <c r="AP16">
        <v>7.3199999999999994</v>
      </c>
      <c r="AQ16">
        <v>7.3199999999999994</v>
      </c>
      <c r="AR16" t="s">
        <v>1814</v>
      </c>
      <c r="AS16" t="s">
        <v>1814</v>
      </c>
      <c r="AT16" t="s">
        <v>1814</v>
      </c>
      <c r="AU16" t="s">
        <v>1814</v>
      </c>
      <c r="AV16" t="s">
        <v>1814</v>
      </c>
      <c r="AW16" t="s">
        <v>1814</v>
      </c>
    </row>
    <row r="17" spans="1:49">
      <c r="A17" t="s">
        <v>117</v>
      </c>
      <c r="B17" t="s">
        <v>29</v>
      </c>
      <c r="D17" t="s">
        <v>30</v>
      </c>
      <c r="E17" t="s">
        <v>75</v>
      </c>
      <c r="F17" t="s">
        <v>32</v>
      </c>
      <c r="G17" t="s">
        <v>1813</v>
      </c>
      <c r="H17" t="s">
        <v>34</v>
      </c>
      <c r="I17" t="s">
        <v>35</v>
      </c>
      <c r="J17" t="s">
        <v>118</v>
      </c>
      <c r="K17" t="s">
        <v>119</v>
      </c>
      <c r="L17" t="s">
        <v>120</v>
      </c>
      <c r="M17" t="s">
        <v>54</v>
      </c>
      <c r="N17" t="s">
        <v>55</v>
      </c>
      <c r="O17" t="s">
        <v>41</v>
      </c>
      <c r="P17" t="s">
        <v>64</v>
      </c>
      <c r="Q17">
        <v>20000000</v>
      </c>
      <c r="R17" t="s">
        <v>43</v>
      </c>
      <c r="S17" t="s">
        <v>44</v>
      </c>
      <c r="T17" t="s">
        <v>45</v>
      </c>
      <c r="Z17">
        <v>20</v>
      </c>
      <c r="AB17">
        <v>0.5</v>
      </c>
      <c r="AC17">
        <v>0.5</v>
      </c>
      <c r="AL17">
        <v>1</v>
      </c>
      <c r="AM17" t="s">
        <v>1814</v>
      </c>
      <c r="AN17">
        <v>10</v>
      </c>
      <c r="AO17">
        <v>10</v>
      </c>
      <c r="AP17" t="s">
        <v>1814</v>
      </c>
      <c r="AQ17" t="s">
        <v>1814</v>
      </c>
      <c r="AR17" t="s">
        <v>1814</v>
      </c>
      <c r="AS17" t="s">
        <v>1814</v>
      </c>
      <c r="AT17" t="s">
        <v>1814</v>
      </c>
      <c r="AU17" t="s">
        <v>1814</v>
      </c>
      <c r="AV17" t="s">
        <v>1814</v>
      </c>
      <c r="AW17" t="s">
        <v>1814</v>
      </c>
    </row>
    <row r="18" spans="1:49" ht="187.15">
      <c r="A18" t="s">
        <v>145</v>
      </c>
      <c r="B18" t="s">
        <v>29</v>
      </c>
      <c r="D18" t="s">
        <v>30</v>
      </c>
      <c r="E18" t="s">
        <v>75</v>
      </c>
      <c r="F18" t="s">
        <v>50</v>
      </c>
      <c r="G18" t="s">
        <v>1813</v>
      </c>
      <c r="H18" t="s">
        <v>34</v>
      </c>
      <c r="I18" t="s">
        <v>35</v>
      </c>
      <c r="J18" t="s">
        <v>146</v>
      </c>
      <c r="K18" t="s">
        <v>147</v>
      </c>
      <c r="L18" s="60" t="s">
        <v>148</v>
      </c>
      <c r="M18" t="s">
        <v>82</v>
      </c>
      <c r="O18" t="s">
        <v>41</v>
      </c>
      <c r="P18" t="s">
        <v>64</v>
      </c>
      <c r="Q18">
        <v>10555610</v>
      </c>
      <c r="R18" t="s">
        <v>43</v>
      </c>
      <c r="S18" t="s">
        <v>44</v>
      </c>
      <c r="T18" t="s">
        <v>45</v>
      </c>
      <c r="Z18">
        <v>10.55561</v>
      </c>
      <c r="AB18">
        <v>0.1</v>
      </c>
      <c r="AC18">
        <v>0.1</v>
      </c>
      <c r="AD18">
        <v>0.1</v>
      </c>
      <c r="AE18">
        <v>0.1</v>
      </c>
      <c r="AF18">
        <v>0.1</v>
      </c>
      <c r="AG18">
        <v>0.1</v>
      </c>
      <c r="AH18">
        <v>0.4</v>
      </c>
      <c r="AL18">
        <v>1</v>
      </c>
      <c r="AM18" t="s">
        <v>1814</v>
      </c>
      <c r="AN18">
        <v>1.055561</v>
      </c>
      <c r="AO18">
        <v>1.055561</v>
      </c>
      <c r="AP18">
        <v>1.055561</v>
      </c>
      <c r="AQ18">
        <v>1.055561</v>
      </c>
      <c r="AR18">
        <v>1.055561</v>
      </c>
      <c r="AS18">
        <v>1.055561</v>
      </c>
      <c r="AT18">
        <v>4.2222439999999999</v>
      </c>
      <c r="AU18" t="s">
        <v>1814</v>
      </c>
      <c r="AV18" t="s">
        <v>1814</v>
      </c>
      <c r="AW18" t="s">
        <v>1814</v>
      </c>
    </row>
  </sheetData>
  <pageMargins left="0.7" right="0.7" top="0.75" bottom="0.75" header="0.3" footer="0.3"/>
  <headerFooter>
    <oddFooter>&amp;L_x000D_&amp;1#&amp;"Calibri"&amp;9&amp;K000000 INTERNAL. This information is accessible to ADB Management and staff. It may be shared outside ADB with appropriate permission.</oddFooter>
  </headerFooter>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F455F-8235-4DFF-85C6-587F69EECCF7}">
  <dimension ref="A1:Y37"/>
  <sheetViews>
    <sheetView topLeftCell="G1" workbookViewId="0">
      <selection activeCell="Q29" sqref="Q29"/>
    </sheetView>
  </sheetViews>
  <sheetFormatPr defaultRowHeight="14.45"/>
  <cols>
    <col min="1" max="1" width="7.7109375" customWidth="1"/>
    <col min="2" max="2" width="47.28515625" customWidth="1"/>
    <col min="3" max="3" width="3.7109375" customWidth="1"/>
    <col min="4" max="4" width="11.5703125" customWidth="1"/>
    <col min="5" max="5" width="3.7109375" customWidth="1"/>
    <col min="6" max="6" width="11.5703125" customWidth="1"/>
    <col min="7" max="7" width="3.7109375" customWidth="1"/>
    <col min="8" max="8" width="11.5703125" customWidth="1"/>
  </cols>
  <sheetData>
    <row r="1" spans="1:23">
      <c r="A1" s="48" t="s">
        <v>1815</v>
      </c>
      <c r="C1" s="98" t="s">
        <v>1816</v>
      </c>
      <c r="D1" s="98"/>
      <c r="E1" s="98" t="s">
        <v>42</v>
      </c>
      <c r="F1" s="98"/>
      <c r="G1" s="98" t="s">
        <v>1817</v>
      </c>
      <c r="H1" s="98"/>
    </row>
    <row r="2" spans="1:23">
      <c r="C2" t="s">
        <v>1818</v>
      </c>
      <c r="D2" t="s">
        <v>1819</v>
      </c>
      <c r="E2" t="s">
        <v>1818</v>
      </c>
      <c r="F2" t="s">
        <v>1819</v>
      </c>
      <c r="G2" t="s">
        <v>1818</v>
      </c>
      <c r="H2" t="s">
        <v>1819</v>
      </c>
      <c r="K2" t="s">
        <v>1818</v>
      </c>
      <c r="L2" t="s">
        <v>294</v>
      </c>
      <c r="M2" t="s">
        <v>64</v>
      </c>
      <c r="N2" t="s">
        <v>42</v>
      </c>
      <c r="O2" t="s">
        <v>1820</v>
      </c>
      <c r="Q2" t="s">
        <v>1821</v>
      </c>
      <c r="R2">
        <v>2023</v>
      </c>
      <c r="S2">
        <v>2024</v>
      </c>
      <c r="T2">
        <v>2025</v>
      </c>
      <c r="U2">
        <v>2026</v>
      </c>
      <c r="V2">
        <v>2027</v>
      </c>
      <c r="W2" t="s">
        <v>1822</v>
      </c>
    </row>
    <row r="3" spans="1:23">
      <c r="A3" s="48" t="s">
        <v>855</v>
      </c>
      <c r="B3" t="s">
        <v>1823</v>
      </c>
      <c r="C3">
        <v>10</v>
      </c>
      <c r="D3" s="47">
        <v>4429.1000000000004</v>
      </c>
      <c r="E3">
        <v>20</v>
      </c>
      <c r="F3" s="47">
        <v>968.05999999999983</v>
      </c>
      <c r="H3" s="47"/>
      <c r="J3" t="s">
        <v>984</v>
      </c>
      <c r="K3">
        <v>31</v>
      </c>
      <c r="L3">
        <v>154.1</v>
      </c>
      <c r="M3" s="47">
        <v>20.112696368486354</v>
      </c>
      <c r="N3" s="47">
        <v>23.830020000000001</v>
      </c>
      <c r="O3" s="47">
        <f t="shared" ref="O3:O10" si="0">SUM(L3:N3)</f>
        <v>198.04271636848634</v>
      </c>
      <c r="Q3" t="s">
        <v>1824</v>
      </c>
      <c r="R3">
        <v>74.5</v>
      </c>
      <c r="S3">
        <v>117.9</v>
      </c>
      <c r="T3">
        <v>88.5</v>
      </c>
      <c r="U3">
        <v>66</v>
      </c>
      <c r="V3">
        <v>55.9</v>
      </c>
      <c r="W3" s="47">
        <f>AVERAGE(R3:V3)</f>
        <v>80.559999999999988</v>
      </c>
    </row>
    <row r="4" spans="1:23">
      <c r="A4" s="48" t="s">
        <v>1825</v>
      </c>
      <c r="B4" t="s">
        <v>1826</v>
      </c>
      <c r="C4">
        <v>15</v>
      </c>
      <c r="D4" s="47">
        <v>193.07595575222226</v>
      </c>
      <c r="E4">
        <v>16</v>
      </c>
      <c r="F4" s="47">
        <v>154.57288888888891</v>
      </c>
      <c r="H4" s="47"/>
      <c r="J4" t="s">
        <v>296</v>
      </c>
      <c r="K4">
        <v>42</v>
      </c>
      <c r="L4">
        <v>446.6</v>
      </c>
      <c r="M4" s="47">
        <v>35.103633000000002</v>
      </c>
      <c r="N4" s="47">
        <v>92</v>
      </c>
      <c r="O4" s="47">
        <f t="shared" si="0"/>
        <v>573.70363300000008</v>
      </c>
      <c r="Q4" t="s">
        <v>1827</v>
      </c>
      <c r="R4" s="47">
        <f>0.06*R3</f>
        <v>4.47</v>
      </c>
      <c r="S4" s="47">
        <f t="shared" ref="S4:V4" si="1">0.06*S3</f>
        <v>7.0739999999999998</v>
      </c>
      <c r="T4" s="47">
        <f t="shared" si="1"/>
        <v>5.31</v>
      </c>
      <c r="U4" s="47">
        <f t="shared" si="1"/>
        <v>3.96</v>
      </c>
      <c r="V4" s="47">
        <f t="shared" si="1"/>
        <v>3.3539999999999996</v>
      </c>
      <c r="W4" s="47">
        <f>AVERAGE(R4:V4)</f>
        <v>4.8335999999999997</v>
      </c>
    </row>
    <row r="5" spans="1:23">
      <c r="A5" s="48" t="s">
        <v>1828</v>
      </c>
      <c r="B5" t="s">
        <v>1829</v>
      </c>
      <c r="C5">
        <v>7</v>
      </c>
      <c r="D5" s="47">
        <v>30.55587431</v>
      </c>
      <c r="E5">
        <v>24</v>
      </c>
      <c r="F5" s="47">
        <v>143.6</v>
      </c>
      <c r="H5" s="47"/>
      <c r="J5" t="s">
        <v>524</v>
      </c>
      <c r="K5">
        <v>2</v>
      </c>
      <c r="L5">
        <v>3.6</v>
      </c>
      <c r="M5" s="47"/>
      <c r="N5" s="47"/>
      <c r="O5" s="47">
        <f t="shared" si="0"/>
        <v>3.6</v>
      </c>
      <c r="Q5" t="s">
        <v>1830</v>
      </c>
      <c r="R5" s="47">
        <f>R4</f>
        <v>4.47</v>
      </c>
      <c r="S5" s="47">
        <f>R5+S4</f>
        <v>11.544</v>
      </c>
      <c r="T5" s="47">
        <f t="shared" ref="T5:V5" si="2">S5+T4</f>
        <v>16.853999999999999</v>
      </c>
      <c r="U5" s="47">
        <f t="shared" si="2"/>
        <v>20.814</v>
      </c>
      <c r="V5" s="47">
        <f t="shared" si="2"/>
        <v>24.167999999999999</v>
      </c>
      <c r="W5" s="47">
        <f>AVERAGE(R5:V5)</f>
        <v>15.569999999999999</v>
      </c>
    </row>
    <row r="6" spans="1:23">
      <c r="A6" s="48" t="s">
        <v>1831</v>
      </c>
      <c r="B6" t="s">
        <v>1832</v>
      </c>
      <c r="C6">
        <v>19</v>
      </c>
      <c r="D6" s="47">
        <v>181.98788500000001</v>
      </c>
      <c r="E6">
        <v>28</v>
      </c>
      <c r="F6" s="47">
        <v>771.45533499999988</v>
      </c>
      <c r="H6" s="47"/>
      <c r="J6" t="s">
        <v>432</v>
      </c>
      <c r="K6">
        <v>18</v>
      </c>
      <c r="L6">
        <v>90</v>
      </c>
      <c r="M6" s="47">
        <v>36.762706999999999</v>
      </c>
      <c r="N6" s="47"/>
      <c r="O6" s="47">
        <f t="shared" si="0"/>
        <v>126.76270700000001</v>
      </c>
      <c r="V6" s="47">
        <f>SUM(R5:V5)</f>
        <v>77.849999999999994</v>
      </c>
    </row>
    <row r="7" spans="1:23">
      <c r="A7" s="48" t="s">
        <v>297</v>
      </c>
      <c r="B7" t="s">
        <v>1833</v>
      </c>
      <c r="C7">
        <v>8</v>
      </c>
      <c r="D7" s="47">
        <v>253</v>
      </c>
      <c r="E7">
        <v>35</v>
      </c>
      <c r="F7" s="47">
        <v>313.59999999999997</v>
      </c>
      <c r="H7" s="47"/>
      <c r="J7" t="s">
        <v>492</v>
      </c>
      <c r="K7">
        <v>14</v>
      </c>
      <c r="L7">
        <v>4429.6000000000004</v>
      </c>
      <c r="M7" s="47">
        <v>0.76241800000000004</v>
      </c>
      <c r="N7" s="47">
        <v>346</v>
      </c>
      <c r="O7" s="47">
        <f t="shared" si="0"/>
        <v>4776.3624180000006</v>
      </c>
    </row>
    <row r="8" spans="1:23">
      <c r="A8" s="48" t="s">
        <v>1813</v>
      </c>
      <c r="B8" t="s">
        <v>1834</v>
      </c>
      <c r="C8">
        <v>14</v>
      </c>
      <c r="D8" s="47">
        <v>32.129729560000001</v>
      </c>
      <c r="E8">
        <v>42</v>
      </c>
      <c r="F8" s="47">
        <v>1195.3423112</v>
      </c>
      <c r="H8" s="47"/>
      <c r="J8" t="s">
        <v>443</v>
      </c>
      <c r="K8">
        <v>40</v>
      </c>
      <c r="L8">
        <v>173.6</v>
      </c>
      <c r="M8" s="47">
        <v>106.99355422222222</v>
      </c>
      <c r="N8" s="47">
        <v>89.888888888888886</v>
      </c>
      <c r="O8" s="47">
        <f t="shared" si="0"/>
        <v>370.48244311111114</v>
      </c>
    </row>
    <row r="9" spans="1:23">
      <c r="A9" s="48" t="s">
        <v>445</v>
      </c>
      <c r="B9" t="s">
        <v>1835</v>
      </c>
      <c r="C9">
        <v>16</v>
      </c>
      <c r="D9" s="47">
        <v>85.380774000000002</v>
      </c>
      <c r="E9">
        <v>2</v>
      </c>
      <c r="F9" s="47">
        <v>2.9</v>
      </c>
      <c r="H9" s="47"/>
      <c r="J9" t="s">
        <v>30</v>
      </c>
      <c r="K9">
        <v>17</v>
      </c>
      <c r="L9">
        <v>260</v>
      </c>
      <c r="M9" s="47">
        <v>274.05797999999999</v>
      </c>
      <c r="N9" s="47">
        <v>228.21984600000002</v>
      </c>
      <c r="O9" s="47">
        <f t="shared" si="0"/>
        <v>762.277826</v>
      </c>
    </row>
    <row r="10" spans="1:23">
      <c r="A10" s="48" t="s">
        <v>1836</v>
      </c>
      <c r="B10" t="s">
        <v>1837</v>
      </c>
      <c r="C10">
        <v>15</v>
      </c>
      <c r="D10" s="47">
        <v>7.6848141999999999</v>
      </c>
      <c r="E10">
        <v>29</v>
      </c>
      <c r="F10" s="47">
        <v>980.63333333333321</v>
      </c>
      <c r="H10" s="47"/>
      <c r="J10" t="s">
        <v>589</v>
      </c>
      <c r="K10">
        <v>15</v>
      </c>
      <c r="L10">
        <v>1.8</v>
      </c>
      <c r="M10" s="47">
        <v>5.8810000000000002</v>
      </c>
      <c r="N10" s="47"/>
      <c r="O10" s="47">
        <f t="shared" si="0"/>
        <v>7.681</v>
      </c>
    </row>
    <row r="11" spans="1:23">
      <c r="A11" s="48" t="s">
        <v>1667</v>
      </c>
      <c r="B11" t="s">
        <v>1838</v>
      </c>
      <c r="E11">
        <v>8</v>
      </c>
      <c r="F11" s="47">
        <v>311.98130000000003</v>
      </c>
      <c r="H11" s="47"/>
      <c r="J11" t="s">
        <v>1056</v>
      </c>
      <c r="K11">
        <v>1</v>
      </c>
      <c r="M11" s="47"/>
      <c r="N11" s="47">
        <v>47</v>
      </c>
      <c r="O11" s="47">
        <f>SUM(L11:N11)</f>
        <v>47</v>
      </c>
    </row>
    <row r="12" spans="1:23">
      <c r="A12" s="48" t="s">
        <v>487</v>
      </c>
      <c r="B12" t="s">
        <v>1839</v>
      </c>
      <c r="D12" s="47"/>
      <c r="E12">
        <v>2</v>
      </c>
      <c r="F12" s="47">
        <v>1.972</v>
      </c>
      <c r="H12" s="47"/>
      <c r="J12" s="48" t="s">
        <v>1840</v>
      </c>
      <c r="K12" s="48">
        <v>180</v>
      </c>
      <c r="L12">
        <f>SUM(L3:L11)</f>
        <v>5559.3000000000011</v>
      </c>
      <c r="M12" s="47">
        <f>SUM(M3:M11)</f>
        <v>479.67398859070852</v>
      </c>
      <c r="N12" s="47">
        <f>SUM(N3:N11)</f>
        <v>826.93875488888898</v>
      </c>
      <c r="O12" s="47">
        <f>SUM(L12:N12)</f>
        <v>6865.9127434795982</v>
      </c>
    </row>
    <row r="13" spans="1:23">
      <c r="A13" s="48" t="s">
        <v>34</v>
      </c>
      <c r="B13" t="s">
        <v>1841</v>
      </c>
      <c r="C13">
        <v>14</v>
      </c>
      <c r="D13" s="47">
        <v>534.05798000000004</v>
      </c>
      <c r="E13">
        <v>53</v>
      </c>
      <c r="F13" s="47">
        <v>813.1610290000001</v>
      </c>
      <c r="H13" s="47"/>
      <c r="L13" s="79">
        <f>L12/$O$12</f>
        <v>0.80969569636310079</v>
      </c>
      <c r="M13" s="79">
        <f>M12/$O$12</f>
        <v>6.986310582613274E-2</v>
      </c>
      <c r="N13" s="79">
        <f>N12/$O$12</f>
        <v>0.12044119781076652</v>
      </c>
    </row>
    <row r="14" spans="1:23">
      <c r="A14" s="48"/>
      <c r="B14" s="78" t="s">
        <v>1820</v>
      </c>
      <c r="C14">
        <v>118</v>
      </c>
      <c r="D14" s="47">
        <v>5746.9730128222227</v>
      </c>
      <c r="E14">
        <v>259</v>
      </c>
      <c r="F14" s="47">
        <v>5657.2781974222235</v>
      </c>
      <c r="H14" s="47"/>
      <c r="S14" s="47"/>
    </row>
    <row r="15" spans="1:23">
      <c r="A15" s="48" t="s">
        <v>1320</v>
      </c>
      <c r="B15" t="s">
        <v>1842</v>
      </c>
      <c r="C15">
        <v>23</v>
      </c>
      <c r="D15" s="47">
        <v>169.40178316410763</v>
      </c>
      <c r="E15">
        <v>94</v>
      </c>
      <c r="F15" s="47">
        <v>783.24242301688537</v>
      </c>
      <c r="H15" s="47"/>
    </row>
    <row r="16" spans="1:23">
      <c r="A16" s="48" t="s">
        <v>1710</v>
      </c>
      <c r="B16" t="s">
        <v>1843</v>
      </c>
      <c r="C16">
        <v>2</v>
      </c>
      <c r="D16" s="47">
        <v>31.5</v>
      </c>
      <c r="E16">
        <v>2</v>
      </c>
      <c r="F16" s="47">
        <v>89</v>
      </c>
      <c r="H16" s="47"/>
    </row>
    <row r="17" spans="1:25">
      <c r="A17" s="48" t="s">
        <v>1107</v>
      </c>
      <c r="B17" t="s">
        <v>1844</v>
      </c>
      <c r="C17">
        <v>14</v>
      </c>
      <c r="D17" s="47">
        <v>87.470272678181828</v>
      </c>
      <c r="E17">
        <v>8</v>
      </c>
      <c r="F17" s="47">
        <v>369.030303030303</v>
      </c>
      <c r="H17" s="47"/>
    </row>
    <row r="18" spans="1:25">
      <c r="A18" s="48" t="s">
        <v>1219</v>
      </c>
      <c r="B18" t="s">
        <v>1845</v>
      </c>
      <c r="E18">
        <v>8</v>
      </c>
      <c r="F18" s="47">
        <v>350</v>
      </c>
      <c r="H18" s="47"/>
    </row>
    <row r="19" spans="1:25">
      <c r="A19" s="48" t="s">
        <v>1204</v>
      </c>
      <c r="B19" t="s">
        <v>1846</v>
      </c>
      <c r="D19" s="47"/>
      <c r="E19">
        <v>4</v>
      </c>
      <c r="F19" s="47">
        <v>255.14943837482949</v>
      </c>
      <c r="H19" s="47"/>
    </row>
    <row r="20" spans="1:25">
      <c r="A20" s="48" t="s">
        <v>1276</v>
      </c>
      <c r="B20" t="s">
        <v>1847</v>
      </c>
      <c r="D20" s="47"/>
      <c r="E20">
        <v>15</v>
      </c>
      <c r="F20" s="47">
        <v>13.138953999999998</v>
      </c>
      <c r="H20" s="47"/>
    </row>
    <row r="21" spans="1:25">
      <c r="A21" s="48" t="s">
        <v>1243</v>
      </c>
      <c r="B21" t="s">
        <v>1848</v>
      </c>
      <c r="C21">
        <v>2</v>
      </c>
      <c r="D21" s="47">
        <v>3.5931825399999999</v>
      </c>
      <c r="E21">
        <v>30</v>
      </c>
      <c r="F21" s="47">
        <v>142.15000000000003</v>
      </c>
      <c r="H21" s="47"/>
    </row>
    <row r="22" spans="1:25">
      <c r="B22" s="78" t="s">
        <v>1820</v>
      </c>
      <c r="C22">
        <v>41</v>
      </c>
      <c r="D22" s="47">
        <v>291.96523838228939</v>
      </c>
      <c r="E22">
        <v>161</v>
      </c>
      <c r="F22" s="47">
        <v>2001.7111184220175</v>
      </c>
      <c r="H22" s="47"/>
    </row>
    <row r="24" spans="1:25">
      <c r="D24">
        <f>D3/(D14+D22)</f>
        <v>0.73342362775717784</v>
      </c>
    </row>
    <row r="25" spans="1:25">
      <c r="J25" t="s">
        <v>1849</v>
      </c>
      <c r="K25" t="s">
        <v>1818</v>
      </c>
      <c r="L25" t="s">
        <v>1850</v>
      </c>
      <c r="M25" t="s">
        <v>1851</v>
      </c>
      <c r="N25" s="80" t="s">
        <v>1852</v>
      </c>
      <c r="O25" s="80" t="s">
        <v>1853</v>
      </c>
      <c r="P25" s="80" t="s">
        <v>1854</v>
      </c>
      <c r="Q25" s="80" t="s">
        <v>1855</v>
      </c>
      <c r="R25" s="80" t="s">
        <v>1856</v>
      </c>
      <c r="S25" t="s">
        <v>1857</v>
      </c>
      <c r="T25" t="s">
        <v>1858</v>
      </c>
      <c r="U25" t="s">
        <v>1859</v>
      </c>
    </row>
    <row r="26" spans="1:25">
      <c r="J26" t="s">
        <v>855</v>
      </c>
      <c r="K26">
        <v>30</v>
      </c>
      <c r="L26" s="47">
        <v>5397.1600000000008</v>
      </c>
      <c r="M26" s="47">
        <v>0</v>
      </c>
      <c r="N26" s="47">
        <v>487.90999999999997</v>
      </c>
      <c r="O26" s="47">
        <v>512.82799999999997</v>
      </c>
      <c r="P26" s="47">
        <v>522.82799999999997</v>
      </c>
      <c r="Q26" s="47">
        <v>546.02800000000002</v>
      </c>
      <c r="R26" s="47">
        <v>569.41</v>
      </c>
      <c r="S26" s="47">
        <v>522.51</v>
      </c>
      <c r="T26" s="47">
        <v>522.51</v>
      </c>
      <c r="U26" s="47">
        <v>522.51</v>
      </c>
      <c r="W26" s="47">
        <f>AVERAGE(N26:R26)</f>
        <v>527.80079999999998</v>
      </c>
      <c r="X26">
        <v>414.6</v>
      </c>
      <c r="Y26" s="81">
        <f>W26/X26</f>
        <v>1.2730361794500722</v>
      </c>
    </row>
    <row r="27" spans="1:25">
      <c r="J27" t="s">
        <v>34</v>
      </c>
      <c r="K27">
        <v>67</v>
      </c>
      <c r="L27" s="47">
        <v>1347.2190090000001</v>
      </c>
      <c r="M27" s="47">
        <v>0</v>
      </c>
      <c r="N27" s="47">
        <v>102.87384345000001</v>
      </c>
      <c r="O27" s="47">
        <v>155.41419265000002</v>
      </c>
      <c r="P27" s="47">
        <v>167.16116045000001</v>
      </c>
      <c r="Q27" s="47">
        <v>167.73718504999997</v>
      </c>
      <c r="R27" s="47">
        <v>175.19153615000002</v>
      </c>
      <c r="S27" s="47">
        <v>156.45025025000001</v>
      </c>
      <c r="T27" s="47">
        <v>117.79031169999999</v>
      </c>
      <c r="U27" s="47">
        <v>93.24256419999999</v>
      </c>
      <c r="W27" s="47">
        <f t="shared" ref="W27:W36" si="3">AVERAGE(N27:R27)</f>
        <v>153.67558355</v>
      </c>
      <c r="X27">
        <v>139.1</v>
      </c>
      <c r="Y27" s="81">
        <f>W27/X27</f>
        <v>1.1047849284687277</v>
      </c>
    </row>
    <row r="28" spans="1:25">
      <c r="J28" t="s">
        <v>1813</v>
      </c>
      <c r="K28">
        <v>56</v>
      </c>
      <c r="L28" s="47">
        <v>1227.47204076</v>
      </c>
      <c r="M28" s="47">
        <v>0</v>
      </c>
      <c r="N28" s="47">
        <v>107.45929741</v>
      </c>
      <c r="O28" s="47">
        <v>124.29009689999999</v>
      </c>
      <c r="P28" s="47">
        <v>144.49867169999999</v>
      </c>
      <c r="Q28" s="47">
        <v>182.08986329999999</v>
      </c>
      <c r="R28" s="47">
        <v>210.7698633</v>
      </c>
      <c r="S28" s="47">
        <v>182.55284963</v>
      </c>
      <c r="T28" s="47">
        <v>99.622849630000005</v>
      </c>
      <c r="U28" s="47">
        <v>58.342849630000003</v>
      </c>
      <c r="W28" s="47">
        <f t="shared" si="3"/>
        <v>153.82155852199998</v>
      </c>
      <c r="X28">
        <v>33</v>
      </c>
      <c r="Y28" s="81">
        <f t="shared" ref="Y28:Y36" si="4">W28/X28</f>
        <v>4.6612593491515142</v>
      </c>
    </row>
    <row r="29" spans="1:25">
      <c r="J29" t="s">
        <v>1836</v>
      </c>
      <c r="K29">
        <v>44</v>
      </c>
      <c r="L29" s="47">
        <v>988.31814753333333</v>
      </c>
      <c r="M29" s="47">
        <v>0.93802499000000006</v>
      </c>
      <c r="N29" s="47">
        <v>5.68992421</v>
      </c>
      <c r="O29" s="47">
        <v>161.71499999999997</v>
      </c>
      <c r="P29" s="47">
        <v>163.20499999999998</v>
      </c>
      <c r="Q29" s="47">
        <v>223.36833333333331</v>
      </c>
      <c r="R29" s="47">
        <v>54.575000000000003</v>
      </c>
      <c r="S29" s="47">
        <v>89.1</v>
      </c>
      <c r="T29" s="47">
        <v>88</v>
      </c>
      <c r="U29" s="47">
        <v>88</v>
      </c>
      <c r="W29" s="47">
        <f t="shared" si="3"/>
        <v>121.71065150866666</v>
      </c>
      <c r="X29">
        <v>8.4</v>
      </c>
      <c r="Y29" s="81">
        <f t="shared" si="4"/>
        <v>14.489363274841269</v>
      </c>
    </row>
    <row r="30" spans="1:25">
      <c r="J30" t="s">
        <v>1831</v>
      </c>
      <c r="K30">
        <v>47</v>
      </c>
      <c r="L30" s="47">
        <v>953.44322</v>
      </c>
      <c r="M30" s="47">
        <v>18.706873639999998</v>
      </c>
      <c r="N30" s="47">
        <v>40.281675725999996</v>
      </c>
      <c r="O30" s="47">
        <v>110.02970604000001</v>
      </c>
      <c r="P30" s="47">
        <v>168.83514894000001</v>
      </c>
      <c r="Q30" s="47">
        <v>312.37600257000003</v>
      </c>
      <c r="R30" s="47">
        <v>97.732794539999986</v>
      </c>
      <c r="S30" s="47">
        <v>95.155952650000017</v>
      </c>
      <c r="T30" s="47">
        <v>63.223020699999999</v>
      </c>
      <c r="U30" s="47">
        <v>40.414960999999998</v>
      </c>
      <c r="W30" s="47">
        <f t="shared" si="3"/>
        <v>145.85106556320002</v>
      </c>
      <c r="X30">
        <v>16.399999999999999</v>
      </c>
      <c r="Y30" s="81">
        <f t="shared" si="4"/>
        <v>8.8933576562926859</v>
      </c>
    </row>
    <row r="31" spans="1:25">
      <c r="J31" t="s">
        <v>445</v>
      </c>
      <c r="K31">
        <v>18</v>
      </c>
      <c r="L31" s="47">
        <v>88.280774000000008</v>
      </c>
      <c r="M31" s="47">
        <v>8.3703869999999991</v>
      </c>
      <c r="N31" s="47">
        <v>29.010387000000001</v>
      </c>
      <c r="O31" s="47">
        <v>33.4</v>
      </c>
      <c r="P31" s="47">
        <v>16.5</v>
      </c>
      <c r="Q31" s="47">
        <v>1</v>
      </c>
      <c r="R31" s="47">
        <v>0</v>
      </c>
      <c r="S31" s="47">
        <v>0</v>
      </c>
      <c r="T31" s="47">
        <v>0</v>
      </c>
      <c r="U31" s="47">
        <v>0</v>
      </c>
      <c r="W31" s="47">
        <f t="shared" si="3"/>
        <v>15.9820774</v>
      </c>
      <c r="X31">
        <v>12.1</v>
      </c>
      <c r="Y31" s="81">
        <f t="shared" si="4"/>
        <v>1.3208328429752065</v>
      </c>
    </row>
    <row r="32" spans="1:25">
      <c r="J32" t="s">
        <v>1828</v>
      </c>
      <c r="K32">
        <v>31</v>
      </c>
      <c r="L32" s="47">
        <v>174.15587431</v>
      </c>
      <c r="M32" s="47">
        <v>18.728999999999999</v>
      </c>
      <c r="N32" s="47">
        <v>25.587299447999996</v>
      </c>
      <c r="O32" s="47">
        <v>14.959574861999998</v>
      </c>
      <c r="P32" s="47">
        <v>14.359999999999998</v>
      </c>
      <c r="Q32" s="47">
        <v>14.359999999999998</v>
      </c>
      <c r="R32" s="47">
        <v>14.359999999999998</v>
      </c>
      <c r="S32" s="47">
        <v>14.359999999999998</v>
      </c>
      <c r="T32" s="47">
        <v>14.359999999999998</v>
      </c>
      <c r="U32" s="47">
        <v>14.359999999999998</v>
      </c>
      <c r="W32" s="47">
        <f t="shared" si="3"/>
        <v>16.725374861999999</v>
      </c>
      <c r="X32">
        <v>5.8</v>
      </c>
      <c r="Y32" s="81">
        <f t="shared" si="4"/>
        <v>2.8836853210344828</v>
      </c>
    </row>
    <row r="33" spans="10:25">
      <c r="J33" t="s">
        <v>1667</v>
      </c>
      <c r="K33">
        <v>8</v>
      </c>
      <c r="L33" s="47">
        <v>311.98130000000003</v>
      </c>
      <c r="M33" s="47">
        <v>0</v>
      </c>
      <c r="N33" s="47">
        <v>31.198130000000003</v>
      </c>
      <c r="O33" s="47">
        <v>31.198130000000003</v>
      </c>
      <c r="P33" s="47">
        <v>31.198130000000003</v>
      </c>
      <c r="Q33" s="47">
        <v>31.198130000000003</v>
      </c>
      <c r="R33" s="47">
        <v>31.198130000000003</v>
      </c>
      <c r="S33" s="47">
        <v>31.198130000000003</v>
      </c>
      <c r="T33" s="47">
        <v>31.198130000000003</v>
      </c>
      <c r="U33" s="47">
        <v>31.198130000000003</v>
      </c>
      <c r="W33" s="47">
        <f t="shared" si="3"/>
        <v>31.198130000000003</v>
      </c>
      <c r="X33">
        <v>8.6</v>
      </c>
      <c r="Y33" s="81">
        <f t="shared" si="4"/>
        <v>3.6276895348837215</v>
      </c>
    </row>
    <row r="34" spans="10:25">
      <c r="J34" t="s">
        <v>297</v>
      </c>
      <c r="K34">
        <v>43</v>
      </c>
      <c r="L34" s="47">
        <v>566.59999999999991</v>
      </c>
      <c r="M34" s="47">
        <v>0.9</v>
      </c>
      <c r="N34" s="47">
        <v>39.65</v>
      </c>
      <c r="O34" s="47">
        <v>65.100000000000009</v>
      </c>
      <c r="P34" s="47">
        <v>76.20999999999998</v>
      </c>
      <c r="Q34" s="47">
        <v>68.319999999999993</v>
      </c>
      <c r="R34" s="47">
        <v>49.720000000000006</v>
      </c>
      <c r="S34" s="47">
        <v>45.8</v>
      </c>
      <c r="T34" s="47">
        <v>46.599999999999994</v>
      </c>
      <c r="U34" s="47">
        <v>62.980000000000004</v>
      </c>
      <c r="W34" s="47">
        <f t="shared" si="3"/>
        <v>59.8</v>
      </c>
      <c r="X34">
        <v>24.3</v>
      </c>
      <c r="Y34" s="81">
        <f t="shared" si="4"/>
        <v>2.4609053497942384</v>
      </c>
    </row>
    <row r="35" spans="10:25">
      <c r="J35" t="s">
        <v>1825</v>
      </c>
      <c r="K35">
        <v>31</v>
      </c>
      <c r="L35" s="47">
        <v>347.64884464111105</v>
      </c>
      <c r="M35" s="47">
        <v>154.69907305500001</v>
      </c>
      <c r="N35" s="47">
        <v>23.530539319444443</v>
      </c>
      <c r="O35" s="47">
        <v>36.402674694444443</v>
      </c>
      <c r="P35" s="47">
        <v>63.270535349999996</v>
      </c>
      <c r="Q35" s="47">
        <v>10.7438</v>
      </c>
      <c r="R35" s="47">
        <v>3.2900000000000005</v>
      </c>
      <c r="S35" s="47">
        <v>3.2900000000000005</v>
      </c>
      <c r="T35" s="47">
        <v>7.05</v>
      </c>
      <c r="U35" s="47">
        <v>7.05</v>
      </c>
      <c r="W35" s="47">
        <f t="shared" si="3"/>
        <v>27.447509872777772</v>
      </c>
      <c r="X35">
        <v>4.3</v>
      </c>
      <c r="Y35" s="81">
        <f t="shared" si="4"/>
        <v>6.3831418308785519</v>
      </c>
    </row>
    <row r="36" spans="10:25">
      <c r="J36" t="s">
        <v>487</v>
      </c>
      <c r="K36">
        <v>2</v>
      </c>
      <c r="L36" s="47">
        <v>1.972</v>
      </c>
      <c r="M36" s="47">
        <v>0</v>
      </c>
      <c r="N36" s="47">
        <v>0.19720000000000001</v>
      </c>
      <c r="O36" s="47">
        <v>0.19720000000000001</v>
      </c>
      <c r="P36" s="47">
        <v>0.19720000000000001</v>
      </c>
      <c r="Q36" s="47">
        <v>0.19720000000000001</v>
      </c>
      <c r="R36" s="47">
        <v>0.19720000000000001</v>
      </c>
      <c r="S36" s="47">
        <v>0.19720000000000001</v>
      </c>
      <c r="T36" s="47">
        <v>0.19720000000000001</v>
      </c>
      <c r="U36" s="47">
        <v>0.19720000000000001</v>
      </c>
      <c r="W36" s="47">
        <f t="shared" si="3"/>
        <v>0.19720000000000001</v>
      </c>
      <c r="X36">
        <v>3.3</v>
      </c>
      <c r="Y36" s="81">
        <f t="shared" si="4"/>
        <v>5.9757575757575766E-2</v>
      </c>
    </row>
    <row r="37" spans="10:25">
      <c r="J37" t="s">
        <v>1860</v>
      </c>
      <c r="K37">
        <v>377</v>
      </c>
      <c r="L37" s="47">
        <v>11404.251210244449</v>
      </c>
      <c r="M37" s="47">
        <v>202.343358685</v>
      </c>
      <c r="N37" s="47">
        <v>893.38829656344456</v>
      </c>
      <c r="O37" s="47">
        <v>1245.5345751464442</v>
      </c>
      <c r="P37" s="47">
        <v>1368.263846439999</v>
      </c>
      <c r="Q37" s="47">
        <v>1557.4185142533324</v>
      </c>
      <c r="R37" s="47">
        <v>1206.444523989999</v>
      </c>
      <c r="S37" s="47">
        <v>1140.6143825299987</v>
      </c>
      <c r="T37" s="47">
        <v>990.55151203000014</v>
      </c>
      <c r="U37" s="47">
        <v>918.29570482999986</v>
      </c>
    </row>
  </sheetData>
  <mergeCells count="3">
    <mergeCell ref="C1:D1"/>
    <mergeCell ref="E1:F1"/>
    <mergeCell ref="G1:H1"/>
  </mergeCells>
  <pageMargins left="0.7" right="0.7" top="0.75" bottom="0.75" header="0.3" footer="0.3"/>
  <pageSetup paperSize="9" orientation="portrait" r:id="rId1"/>
  <headerFooter>
    <oddFooter>&amp;L_x000D_&amp;1#&amp;"Calibri"&amp;9&amp;K000000 INTERNAL. This information is accessible to ADB Management and staff. It may be shared outside ADB with appropriate permission.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7B70D-3C09-416D-A422-FE1FFA869B19}">
  <sheetPr>
    <tabColor rgb="FFFF0000"/>
  </sheetPr>
  <dimension ref="A1:H122"/>
  <sheetViews>
    <sheetView topLeftCell="A16" workbookViewId="0">
      <selection activeCell="A53" sqref="A53"/>
    </sheetView>
  </sheetViews>
  <sheetFormatPr defaultRowHeight="14.45"/>
  <cols>
    <col min="1" max="1" width="13.5703125" customWidth="1"/>
    <col min="2" max="2" width="89.7109375" bestFit="1" customWidth="1"/>
    <col min="3" max="3" width="6.42578125" customWidth="1"/>
  </cols>
  <sheetData>
    <row r="1" spans="1:4">
      <c r="A1" s="1" t="s">
        <v>3</v>
      </c>
      <c r="B1" s="2" t="s">
        <v>1861</v>
      </c>
      <c r="D1" s="1" t="s">
        <v>1862</v>
      </c>
    </row>
    <row r="2" spans="1:4">
      <c r="A2" t="s">
        <v>492</v>
      </c>
      <c r="B2" t="s">
        <v>1863</v>
      </c>
      <c r="C2">
        <v>1</v>
      </c>
    </row>
    <row r="3" spans="1:4">
      <c r="A3" t="s">
        <v>432</v>
      </c>
      <c r="B3" t="s">
        <v>1864</v>
      </c>
      <c r="C3">
        <v>2</v>
      </c>
    </row>
    <row r="4" spans="1:4">
      <c r="A4" t="s">
        <v>984</v>
      </c>
      <c r="B4" t="s">
        <v>1865</v>
      </c>
      <c r="C4">
        <v>3</v>
      </c>
    </row>
    <row r="5" spans="1:4">
      <c r="A5" t="s">
        <v>1056</v>
      </c>
      <c r="B5" t="s">
        <v>1866</v>
      </c>
      <c r="C5">
        <v>4</v>
      </c>
    </row>
    <row r="6" spans="1:4">
      <c r="A6" t="s">
        <v>30</v>
      </c>
      <c r="B6" t="s">
        <v>1867</v>
      </c>
      <c r="C6">
        <v>5</v>
      </c>
    </row>
    <row r="7" spans="1:4">
      <c r="A7" t="s">
        <v>296</v>
      </c>
      <c r="B7" t="s">
        <v>1868</v>
      </c>
      <c r="C7">
        <v>6</v>
      </c>
    </row>
    <row r="8" spans="1:4">
      <c r="A8" t="s">
        <v>443</v>
      </c>
      <c r="B8" t="s">
        <v>1869</v>
      </c>
      <c r="C8">
        <v>7</v>
      </c>
    </row>
    <row r="9" spans="1:4">
      <c r="A9" t="s">
        <v>589</v>
      </c>
      <c r="B9" t="s">
        <v>1870</v>
      </c>
      <c r="C9">
        <v>8</v>
      </c>
    </row>
    <row r="10" spans="1:4">
      <c r="A10" t="s">
        <v>524</v>
      </c>
      <c r="B10" t="s">
        <v>1871</v>
      </c>
      <c r="C10">
        <v>9</v>
      </c>
    </row>
    <row r="12" spans="1:4">
      <c r="A12" s="1" t="s">
        <v>1872</v>
      </c>
      <c r="B12" s="2"/>
    </row>
    <row r="13" spans="1:4">
      <c r="A13" t="s">
        <v>304</v>
      </c>
      <c r="B13" t="s">
        <v>1873</v>
      </c>
    </row>
    <row r="14" spans="1:4">
      <c r="A14" t="s">
        <v>1874</v>
      </c>
      <c r="B14" t="s">
        <v>1875</v>
      </c>
    </row>
    <row r="15" spans="1:4">
      <c r="A15" t="s">
        <v>437</v>
      </c>
      <c r="B15" t="s">
        <v>1876</v>
      </c>
    </row>
    <row r="16" spans="1:4">
      <c r="A16" t="s">
        <v>21</v>
      </c>
      <c r="B16" t="s">
        <v>1877</v>
      </c>
    </row>
    <row r="18" spans="1:2">
      <c r="A18" s="1" t="s">
        <v>1878</v>
      </c>
      <c r="B18" s="2"/>
    </row>
    <row r="19" spans="1:2">
      <c r="A19" t="s">
        <v>33</v>
      </c>
      <c r="B19" t="s">
        <v>1879</v>
      </c>
    </row>
    <row r="20" spans="1:2">
      <c r="A20" t="s">
        <v>590</v>
      </c>
      <c r="B20" t="s">
        <v>1880</v>
      </c>
    </row>
    <row r="21" spans="1:2">
      <c r="A21" t="s">
        <v>1667</v>
      </c>
      <c r="B21" t="s">
        <v>1881</v>
      </c>
    </row>
    <row r="22" spans="1:2">
      <c r="A22" t="s">
        <v>487</v>
      </c>
      <c r="B22" t="s">
        <v>1882</v>
      </c>
    </row>
    <row r="23" spans="1:2">
      <c r="A23" t="s">
        <v>444</v>
      </c>
      <c r="B23" t="s">
        <v>1883</v>
      </c>
    </row>
    <row r="24" spans="1:2">
      <c r="A24" t="s">
        <v>496</v>
      </c>
      <c r="B24" t="s">
        <v>1884</v>
      </c>
    </row>
    <row r="25" spans="1:2">
      <c r="A25" t="s">
        <v>1319</v>
      </c>
      <c r="B25" t="s">
        <v>1885</v>
      </c>
    </row>
    <row r="26" spans="1:2">
      <c r="A26" t="s">
        <v>1886</v>
      </c>
      <c r="B26" t="s">
        <v>1887</v>
      </c>
    </row>
    <row r="27" spans="1:2">
      <c r="A27" t="s">
        <v>825</v>
      </c>
      <c r="B27" t="s">
        <v>1888</v>
      </c>
    </row>
    <row r="28" spans="1:2">
      <c r="A28" t="s">
        <v>1692</v>
      </c>
      <c r="B28" t="s">
        <v>1889</v>
      </c>
    </row>
    <row r="29" spans="1:2">
      <c r="A29" t="s">
        <v>297</v>
      </c>
      <c r="B29" t="s">
        <v>1833</v>
      </c>
    </row>
    <row r="30" spans="1:2">
      <c r="A30" t="s">
        <v>830</v>
      </c>
      <c r="B30" t="s">
        <v>1890</v>
      </c>
    </row>
    <row r="31" spans="1:2">
      <c r="A31" t="s">
        <v>501</v>
      </c>
      <c r="B31" t="s">
        <v>1891</v>
      </c>
    </row>
    <row r="32" spans="1:2">
      <c r="A32" t="s">
        <v>798</v>
      </c>
      <c r="B32" t="s">
        <v>1892</v>
      </c>
    </row>
    <row r="33" spans="1:3">
      <c r="A33" t="s">
        <v>847</v>
      </c>
      <c r="B33" t="s">
        <v>1893</v>
      </c>
    </row>
    <row r="34" spans="1:3">
      <c r="A34" t="s">
        <v>1106</v>
      </c>
      <c r="B34" t="s">
        <v>1894</v>
      </c>
    </row>
    <row r="35" spans="1:3">
      <c r="A35" s="3" t="s">
        <v>1895</v>
      </c>
    </row>
    <row r="36" spans="1:3">
      <c r="A36" t="s">
        <v>855</v>
      </c>
      <c r="B36" t="s">
        <v>1823</v>
      </c>
      <c r="C36">
        <v>43</v>
      </c>
    </row>
    <row r="37" spans="1:3">
      <c r="A37" t="s">
        <v>34</v>
      </c>
      <c r="B37" t="s">
        <v>1841</v>
      </c>
      <c r="C37">
        <v>41</v>
      </c>
    </row>
    <row r="38" spans="1:3">
      <c r="A38" t="s">
        <v>1710</v>
      </c>
      <c r="B38" t="s">
        <v>1896</v>
      </c>
    </row>
    <row r="39" spans="1:3">
      <c r="A39" t="s">
        <v>433</v>
      </c>
      <c r="B39" t="s">
        <v>1897</v>
      </c>
    </row>
    <row r="40" spans="1:3">
      <c r="A40" t="s">
        <v>1057</v>
      </c>
      <c r="B40" t="s">
        <v>1898</v>
      </c>
    </row>
    <row r="41" spans="1:3">
      <c r="A41" s="87" t="s">
        <v>934</v>
      </c>
      <c r="B41" s="87" t="s">
        <v>1899</v>
      </c>
    </row>
    <row r="42" spans="1:3">
      <c r="A42" t="s">
        <v>35</v>
      </c>
      <c r="B42" t="s">
        <v>1900</v>
      </c>
    </row>
    <row r="43" spans="1:3">
      <c r="A43" t="s">
        <v>1738</v>
      </c>
      <c r="B43" t="s">
        <v>1901</v>
      </c>
    </row>
    <row r="44" spans="1:3">
      <c r="A44" t="s">
        <v>1032</v>
      </c>
      <c r="B44" t="s">
        <v>1902</v>
      </c>
    </row>
    <row r="45" spans="1:3">
      <c r="A45" t="s">
        <v>810</v>
      </c>
      <c r="B45" t="s">
        <v>1903</v>
      </c>
    </row>
    <row r="46" spans="1:3">
      <c r="A46" t="s">
        <v>502</v>
      </c>
      <c r="B46" t="s">
        <v>1904</v>
      </c>
    </row>
    <row r="47" spans="1:3">
      <c r="A47" t="s">
        <v>831</v>
      </c>
      <c r="B47" t="s">
        <v>1905</v>
      </c>
    </row>
    <row r="48" spans="1:3">
      <c r="A48" t="s">
        <v>836</v>
      </c>
      <c r="B48" t="s">
        <v>1906</v>
      </c>
    </row>
    <row r="49" spans="1:2">
      <c r="A49" t="s">
        <v>799</v>
      </c>
      <c r="B49" t="s">
        <v>1907</v>
      </c>
    </row>
    <row r="50" spans="1:2">
      <c r="A50" t="s">
        <v>696</v>
      </c>
      <c r="B50" t="s">
        <v>1908</v>
      </c>
    </row>
    <row r="51" spans="1:2">
      <c r="A51" t="s">
        <v>1909</v>
      </c>
      <c r="B51" t="s">
        <v>1910</v>
      </c>
    </row>
    <row r="52" spans="1:2">
      <c r="A52" t="s">
        <v>826</v>
      </c>
      <c r="B52" t="s">
        <v>1911</v>
      </c>
    </row>
    <row r="53" spans="1:2">
      <c r="A53" t="s">
        <v>1912</v>
      </c>
      <c r="B53" t="s">
        <v>1913</v>
      </c>
    </row>
    <row r="54" spans="1:2">
      <c r="A54" t="s">
        <v>1693</v>
      </c>
      <c r="B54" t="s">
        <v>1914</v>
      </c>
    </row>
    <row r="55" spans="1:2">
      <c r="A55" s="3" t="s">
        <v>1915</v>
      </c>
    </row>
    <row r="56" spans="1:2">
      <c r="A56" t="s">
        <v>1204</v>
      </c>
      <c r="B56" t="s">
        <v>1846</v>
      </c>
    </row>
    <row r="57" spans="1:2">
      <c r="A57" t="s">
        <v>1093</v>
      </c>
      <c r="B57" t="s">
        <v>1916</v>
      </c>
    </row>
    <row r="58" spans="1:2">
      <c r="A58" t="s">
        <v>1107</v>
      </c>
      <c r="B58" t="s">
        <v>1844</v>
      </c>
    </row>
    <row r="59" spans="1:2">
      <c r="A59" t="s">
        <v>1243</v>
      </c>
      <c r="B59" t="s">
        <v>1848</v>
      </c>
    </row>
    <row r="60" spans="1:2">
      <c r="A60" t="s">
        <v>1320</v>
      </c>
      <c r="B60" t="s">
        <v>1917</v>
      </c>
    </row>
    <row r="61" spans="1:2">
      <c r="A61" t="s">
        <v>1219</v>
      </c>
      <c r="B61" t="s">
        <v>1845</v>
      </c>
    </row>
    <row r="62" spans="1:2">
      <c r="A62" t="s">
        <v>1276</v>
      </c>
      <c r="B62" t="s">
        <v>1847</v>
      </c>
    </row>
    <row r="63" spans="1:2">
      <c r="A63" t="s">
        <v>1918</v>
      </c>
      <c r="B63" t="s">
        <v>1919</v>
      </c>
    </row>
    <row r="65" spans="1:8">
      <c r="A65" s="1" t="s">
        <v>1920</v>
      </c>
      <c r="B65" s="2"/>
    </row>
    <row r="66" spans="1:8">
      <c r="A66" s="4" t="s">
        <v>40</v>
      </c>
      <c r="B66" s="5" t="s">
        <v>39</v>
      </c>
    </row>
    <row r="67" spans="1:8">
      <c r="A67" s="4" t="s">
        <v>323</v>
      </c>
      <c r="B67" s="5" t="s">
        <v>54</v>
      </c>
    </row>
    <row r="68" spans="1:8">
      <c r="A68" t="s">
        <v>209</v>
      </c>
      <c r="B68" s="5" t="s">
        <v>54</v>
      </c>
    </row>
    <row r="69" spans="1:8">
      <c r="A69" t="s">
        <v>83</v>
      </c>
      <c r="B69" s="5" t="s">
        <v>82</v>
      </c>
    </row>
    <row r="70" spans="1:8">
      <c r="A70" t="s">
        <v>97</v>
      </c>
      <c r="B70" s="5" t="s">
        <v>39</v>
      </c>
      <c r="H70" s="4"/>
    </row>
    <row r="71" spans="1:8">
      <c r="A71" t="s">
        <v>125</v>
      </c>
      <c r="B71" s="5" t="s">
        <v>54</v>
      </c>
    </row>
    <row r="72" spans="1:8">
      <c r="A72" t="s">
        <v>316</v>
      </c>
      <c r="B72" s="5" t="s">
        <v>82</v>
      </c>
    </row>
    <row r="73" spans="1:8">
      <c r="A73" t="s">
        <v>397</v>
      </c>
      <c r="B73" s="5" t="s">
        <v>39</v>
      </c>
    </row>
    <row r="74" spans="1:8">
      <c r="A74" t="s">
        <v>55</v>
      </c>
      <c r="B74" s="5" t="s">
        <v>54</v>
      </c>
    </row>
    <row r="75" spans="1:8">
      <c r="A75" t="s">
        <v>369</v>
      </c>
      <c r="B75" s="5" t="s">
        <v>82</v>
      </c>
    </row>
    <row r="76" spans="1:8">
      <c r="A76" t="s">
        <v>169</v>
      </c>
      <c r="B76" s="5" t="s">
        <v>54</v>
      </c>
    </row>
    <row r="77" spans="1:8">
      <c r="A77" t="s">
        <v>505</v>
      </c>
      <c r="B77" s="5" t="s">
        <v>424</v>
      </c>
    </row>
    <row r="78" spans="1:8">
      <c r="A78" t="s">
        <v>971</v>
      </c>
      <c r="B78" s="5" t="s">
        <v>424</v>
      </c>
    </row>
    <row r="79" spans="1:8">
      <c r="A79" t="s">
        <v>976</v>
      </c>
      <c r="B79" s="5" t="s">
        <v>424</v>
      </c>
    </row>
    <row r="80" spans="1:8">
      <c r="A80" t="s">
        <v>962</v>
      </c>
      <c r="B80" s="5" t="s">
        <v>82</v>
      </c>
    </row>
    <row r="81" spans="1:8">
      <c r="A81" s="5" t="s">
        <v>303</v>
      </c>
      <c r="C81" s="5"/>
    </row>
    <row r="83" spans="1:8">
      <c r="A83" s="1" t="s">
        <v>1921</v>
      </c>
      <c r="B83" s="2"/>
    </row>
    <row r="84" spans="1:8">
      <c r="A84" t="s">
        <v>82</v>
      </c>
    </row>
    <row r="85" spans="1:8">
      <c r="A85" t="s">
        <v>485</v>
      </c>
    </row>
    <row r="86" spans="1:8">
      <c r="A86" t="s">
        <v>54</v>
      </c>
    </row>
    <row r="87" spans="1:8">
      <c r="A87" t="s">
        <v>424</v>
      </c>
    </row>
    <row r="88" spans="1:8">
      <c r="A88" t="s">
        <v>39</v>
      </c>
    </row>
    <row r="89" spans="1:8">
      <c r="A89" t="s">
        <v>302</v>
      </c>
      <c r="H89" s="4"/>
    </row>
    <row r="91" spans="1:8">
      <c r="A91" s="1" t="s">
        <v>15</v>
      </c>
      <c r="B91" s="2"/>
    </row>
    <row r="92" spans="1:8">
      <c r="A92" t="s">
        <v>294</v>
      </c>
      <c r="B92" t="s">
        <v>1922</v>
      </c>
    </row>
    <row r="93" spans="1:8">
      <c r="A93" t="s">
        <v>64</v>
      </c>
      <c r="B93" t="s">
        <v>1923</v>
      </c>
    </row>
    <row r="94" spans="1:8">
      <c r="A94" t="s">
        <v>42</v>
      </c>
      <c r="B94" t="s">
        <v>1924</v>
      </c>
    </row>
    <row r="95" spans="1:8">
      <c r="A95" t="s">
        <v>73</v>
      </c>
      <c r="B95" t="s">
        <v>1925</v>
      </c>
    </row>
    <row r="99" spans="1:2">
      <c r="A99" s="1" t="s">
        <v>4</v>
      </c>
      <c r="B99" s="2"/>
    </row>
    <row r="100" spans="1:2">
      <c r="A100" t="s">
        <v>75</v>
      </c>
      <c r="B100" t="s">
        <v>1926</v>
      </c>
    </row>
    <row r="101" spans="1:2">
      <c r="A101" t="s">
        <v>31</v>
      </c>
      <c r="B101" t="s">
        <v>1927</v>
      </c>
    </row>
    <row r="102" spans="1:2">
      <c r="A102" t="s">
        <v>89</v>
      </c>
      <c r="B102" t="s">
        <v>1928</v>
      </c>
    </row>
    <row r="103" spans="1:2">
      <c r="A103" t="s">
        <v>156</v>
      </c>
      <c r="B103" t="s">
        <v>1929</v>
      </c>
    </row>
    <row r="105" spans="1:2">
      <c r="A105" s="1" t="s">
        <v>1930</v>
      </c>
      <c r="B105" s="2"/>
    </row>
    <row r="106" spans="1:2">
      <c r="A106" t="s">
        <v>518</v>
      </c>
      <c r="B106" t="s">
        <v>1931</v>
      </c>
    </row>
    <row r="107" spans="1:2">
      <c r="A107" t="s">
        <v>499</v>
      </c>
      <c r="B107" t="s">
        <v>1932</v>
      </c>
    </row>
    <row r="108" spans="1:2">
      <c r="A108" t="s">
        <v>608</v>
      </c>
      <c r="B108" t="s">
        <v>1933</v>
      </c>
    </row>
    <row r="109" spans="1:2">
      <c r="A109" t="s">
        <v>355</v>
      </c>
      <c r="B109" s="6" t="s">
        <v>1934</v>
      </c>
    </row>
    <row r="111" spans="1:2">
      <c r="A111" s="1" t="s">
        <v>1935</v>
      </c>
      <c r="B111" s="2"/>
    </row>
    <row r="112" spans="1:2">
      <c r="A112" t="s">
        <v>1936</v>
      </c>
      <c r="B112" t="s">
        <v>1937</v>
      </c>
    </row>
    <row r="113" spans="1:2">
      <c r="A113" t="s">
        <v>1938</v>
      </c>
      <c r="B113" t="s">
        <v>1939</v>
      </c>
    </row>
    <row r="114" spans="1:2">
      <c r="A114" t="s">
        <v>21</v>
      </c>
      <c r="B114" t="s">
        <v>1940</v>
      </c>
    </row>
    <row r="115" spans="1:2">
      <c r="A115" t="s">
        <v>1941</v>
      </c>
      <c r="B115" t="s">
        <v>1942</v>
      </c>
    </row>
    <row r="117" spans="1:2">
      <c r="A117" s="1" t="s">
        <v>1943</v>
      </c>
    </row>
    <row r="118" spans="1:2">
      <c r="A118" t="s">
        <v>43</v>
      </c>
      <c r="B118" s="7">
        <v>1</v>
      </c>
    </row>
    <row r="119" spans="1:2">
      <c r="A119" t="s">
        <v>1122</v>
      </c>
      <c r="B119" s="7">
        <v>0.66</v>
      </c>
    </row>
    <row r="120" spans="1:2">
      <c r="A120" t="s">
        <v>1697</v>
      </c>
      <c r="B120" s="7">
        <v>0.45</v>
      </c>
    </row>
    <row r="121" spans="1:2">
      <c r="A121" t="s">
        <v>1944</v>
      </c>
      <c r="B121" s="7">
        <v>0.73</v>
      </c>
    </row>
    <row r="122" spans="1:2">
      <c r="A122" t="s">
        <v>1945</v>
      </c>
      <c r="B122" s="7">
        <v>0.43</v>
      </c>
    </row>
  </sheetData>
  <pageMargins left="0.7" right="0.7" top="0.75" bottom="0.75" header="0.3" footer="0.3"/>
  <pageSetup orientation="portrait" r:id="rId1"/>
  <headerFooter>
    <oddFooter>&amp;L_x000D_&amp;1#&amp;"Calibri"&amp;9&amp;K000000 INTERNAL. This information is accessible to ADB Management and staff. It may be shared outside ADB with appropriate permission.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2B016-7D33-46C0-9F31-53948F72ED5C}">
  <dimension ref="A1:BI13"/>
  <sheetViews>
    <sheetView workbookViewId="0">
      <selection activeCell="A13" sqref="A13:XFD13"/>
    </sheetView>
  </sheetViews>
  <sheetFormatPr defaultRowHeight="14.45"/>
  <sheetData>
    <row r="1" spans="1:61" s="19" customFormat="1" ht="50.25" customHeight="1">
      <c r="A1" s="10" t="s">
        <v>0</v>
      </c>
      <c r="B1" s="40" t="s">
        <v>1</v>
      </c>
      <c r="C1" s="40" t="s">
        <v>2</v>
      </c>
      <c r="D1" s="8" t="s">
        <v>3</v>
      </c>
      <c r="E1" s="8" t="s">
        <v>4</v>
      </c>
      <c r="F1" s="8" t="s">
        <v>5</v>
      </c>
      <c r="G1" s="8" t="s">
        <v>6</v>
      </c>
      <c r="H1" s="8" t="s">
        <v>7</v>
      </c>
      <c r="I1" s="9" t="s">
        <v>8</v>
      </c>
      <c r="J1" s="11" t="s">
        <v>9</v>
      </c>
      <c r="K1" s="11" t="s">
        <v>10</v>
      </c>
      <c r="L1" s="11" t="s">
        <v>11</v>
      </c>
      <c r="M1" s="12" t="s">
        <v>12</v>
      </c>
      <c r="N1" s="12" t="s">
        <v>13</v>
      </c>
      <c r="O1" s="12" t="s">
        <v>14</v>
      </c>
      <c r="P1" s="50" t="s">
        <v>15</v>
      </c>
      <c r="Q1" s="13" t="s">
        <v>16</v>
      </c>
      <c r="R1" s="12" t="s">
        <v>17</v>
      </c>
      <c r="S1" s="12" t="s">
        <v>18</v>
      </c>
      <c r="T1" s="14" t="s">
        <v>19</v>
      </c>
      <c r="U1" s="14" t="s">
        <v>20</v>
      </c>
      <c r="V1" s="14" t="s">
        <v>21</v>
      </c>
      <c r="W1" s="14" t="s">
        <v>22</v>
      </c>
      <c r="X1" s="14" t="s">
        <v>23</v>
      </c>
      <c r="Y1" s="15" t="s">
        <v>24</v>
      </c>
      <c r="Z1" s="16" t="s">
        <v>1789</v>
      </c>
      <c r="AA1" s="15" t="s">
        <v>1790</v>
      </c>
      <c r="AB1" s="59">
        <v>2023</v>
      </c>
      <c r="AC1" s="59">
        <v>2024</v>
      </c>
      <c r="AD1" s="59">
        <v>2025</v>
      </c>
      <c r="AE1" s="59">
        <v>2026</v>
      </c>
      <c r="AF1" s="59">
        <v>2027</v>
      </c>
      <c r="AG1" s="59">
        <v>2028</v>
      </c>
      <c r="AH1" s="59">
        <v>2029</v>
      </c>
      <c r="AI1" s="59">
        <v>2030</v>
      </c>
      <c r="AJ1" s="59">
        <v>2031</v>
      </c>
      <c r="AK1" s="59">
        <v>2032</v>
      </c>
      <c r="AL1" s="10" t="s">
        <v>1801</v>
      </c>
      <c r="AM1" s="42" t="s">
        <v>1802</v>
      </c>
      <c r="AN1" s="42" t="s">
        <v>1803</v>
      </c>
      <c r="AO1" s="42" t="s">
        <v>1804</v>
      </c>
      <c r="AP1" s="42" t="s">
        <v>1805</v>
      </c>
      <c r="AQ1" s="42" t="s">
        <v>1806</v>
      </c>
      <c r="AR1" s="42" t="s">
        <v>1807</v>
      </c>
      <c r="AS1" s="42" t="s">
        <v>1808</v>
      </c>
      <c r="AT1" s="42" t="s">
        <v>1809</v>
      </c>
      <c r="AU1" s="42" t="s">
        <v>1810</v>
      </c>
      <c r="AV1" s="42" t="s">
        <v>1811</v>
      </c>
      <c r="AW1" s="42" t="s">
        <v>1812</v>
      </c>
      <c r="AX1" s="11" t="s">
        <v>25</v>
      </c>
      <c r="AY1" s="17" t="s">
        <v>26</v>
      </c>
      <c r="AZ1" s="17" t="s">
        <v>27</v>
      </c>
      <c r="BA1" s="18"/>
      <c r="BB1" s="18"/>
      <c r="BC1" s="18"/>
      <c r="BD1" s="18"/>
      <c r="BE1" s="18"/>
      <c r="BF1" s="18"/>
      <c r="BG1" s="18"/>
      <c r="BH1" s="18"/>
      <c r="BI1" s="18"/>
    </row>
    <row r="2" spans="1:61" s="20" customFormat="1" ht="18" customHeight="1">
      <c r="A2" s="44" t="s">
        <v>1946</v>
      </c>
      <c r="B2" s="26" t="s">
        <v>1105</v>
      </c>
      <c r="C2" s="41"/>
      <c r="D2" s="21" t="s">
        <v>443</v>
      </c>
      <c r="E2" s="21" t="s">
        <v>75</v>
      </c>
      <c r="F2" s="22" t="s">
        <v>32</v>
      </c>
      <c r="G2" s="22" t="s">
        <v>1831</v>
      </c>
      <c r="H2" s="21" t="s">
        <v>1204</v>
      </c>
      <c r="I2" s="23" t="s">
        <v>802</v>
      </c>
      <c r="J2" s="23" t="s">
        <v>1205</v>
      </c>
      <c r="K2" s="24" t="s">
        <v>1947</v>
      </c>
      <c r="L2" s="23" t="s">
        <v>1948</v>
      </c>
      <c r="M2" s="25" t="s">
        <v>302</v>
      </c>
      <c r="N2" s="25" t="s">
        <v>209</v>
      </c>
      <c r="O2" s="26" t="s">
        <v>1204</v>
      </c>
      <c r="P2" s="22" t="s">
        <v>294</v>
      </c>
      <c r="Q2" s="27">
        <v>46872096.006788991</v>
      </c>
      <c r="R2" s="22" t="s">
        <v>43</v>
      </c>
      <c r="S2" s="28" t="s">
        <v>518</v>
      </c>
      <c r="T2" s="29" t="s">
        <v>46</v>
      </c>
      <c r="U2" s="29" t="s">
        <v>46</v>
      </c>
      <c r="V2" s="29"/>
      <c r="W2" s="29"/>
      <c r="X2" s="29"/>
      <c r="Y2" s="30"/>
      <c r="Z2" s="31">
        <f>IF(Q2&lt;&gt;"",((Q2/VLOOKUP(R2,Codes!$A$118:$B$122,2,FALSE))/1000000), "")</f>
        <v>46.872096006788993</v>
      </c>
      <c r="AA2" s="33">
        <v>0.75</v>
      </c>
      <c r="AB2" s="33">
        <v>0.14000000000000001</v>
      </c>
      <c r="AC2" s="33">
        <v>0.11</v>
      </c>
      <c r="AD2" s="33"/>
      <c r="AE2" s="33"/>
      <c r="AF2" s="33"/>
      <c r="AG2" s="33"/>
      <c r="AH2" s="33"/>
      <c r="AI2" s="33"/>
      <c r="AJ2" s="33"/>
      <c r="AK2" s="33"/>
      <c r="AL2" s="34">
        <f t="shared" ref="AL2:AL12" si="0">SUBTOTAL(9,AA2:AK2)</f>
        <v>1</v>
      </c>
      <c r="AM2" s="43">
        <f t="shared" ref="AM2:AW12" si="1">IF(AA2&lt;&gt;"",AA2*$Z2,"")</f>
        <v>35.154072005091749</v>
      </c>
      <c r="AN2" s="43">
        <f t="shared" si="1"/>
        <v>6.5620934409504601</v>
      </c>
      <c r="AO2" s="43">
        <f t="shared" si="1"/>
        <v>5.1559305607467891</v>
      </c>
      <c r="AP2" s="43" t="str">
        <f t="shared" si="1"/>
        <v/>
      </c>
      <c r="AQ2" s="43" t="str">
        <f t="shared" si="1"/>
        <v/>
      </c>
      <c r="AR2" s="43" t="str">
        <f t="shared" si="1"/>
        <v/>
      </c>
      <c r="AS2" s="43" t="str">
        <f t="shared" si="1"/>
        <v/>
      </c>
      <c r="AT2" s="43" t="str">
        <f t="shared" si="1"/>
        <v/>
      </c>
      <c r="AU2" s="43" t="str">
        <f t="shared" si="1"/>
        <v/>
      </c>
      <c r="AV2" s="43" t="str">
        <f t="shared" si="1"/>
        <v/>
      </c>
      <c r="AW2" s="43" t="str">
        <f t="shared" si="1"/>
        <v/>
      </c>
      <c r="AX2" s="23"/>
      <c r="AY2" s="35"/>
      <c r="AZ2" s="36"/>
    </row>
    <row r="3" spans="1:61" s="20" customFormat="1" ht="18" customHeight="1">
      <c r="A3" s="44" t="s">
        <v>1949</v>
      </c>
      <c r="B3" s="26" t="s">
        <v>1105</v>
      </c>
      <c r="C3" s="41"/>
      <c r="D3" s="21" t="s">
        <v>443</v>
      </c>
      <c r="E3" s="21" t="s">
        <v>75</v>
      </c>
      <c r="F3" s="22" t="s">
        <v>32</v>
      </c>
      <c r="G3" s="22" t="s">
        <v>1831</v>
      </c>
      <c r="H3" s="21" t="s">
        <v>1204</v>
      </c>
      <c r="I3" s="23" t="s">
        <v>802</v>
      </c>
      <c r="J3" s="23" t="s">
        <v>1205</v>
      </c>
      <c r="K3" s="24" t="s">
        <v>1950</v>
      </c>
      <c r="L3" s="23" t="s">
        <v>1951</v>
      </c>
      <c r="M3" s="25" t="s">
        <v>302</v>
      </c>
      <c r="N3" s="25" t="s">
        <v>209</v>
      </c>
      <c r="O3" s="26" t="s">
        <v>1204</v>
      </c>
      <c r="P3" s="22" t="s">
        <v>294</v>
      </c>
      <c r="Q3" s="27">
        <v>14090952</v>
      </c>
      <c r="R3" s="22" t="s">
        <v>43</v>
      </c>
      <c r="S3" s="28" t="s">
        <v>518</v>
      </c>
      <c r="T3" s="29" t="s">
        <v>46</v>
      </c>
      <c r="U3" s="29" t="s">
        <v>46</v>
      </c>
      <c r="V3" s="29"/>
      <c r="W3" s="29"/>
      <c r="X3" s="29"/>
      <c r="Y3" s="30"/>
      <c r="Z3" s="31">
        <f>IF(Q3&lt;&gt;"",((Q3/VLOOKUP(R3,Codes!$A$118:$B$122,2,FALSE))/1000000), "")</f>
        <v>14.090952</v>
      </c>
      <c r="AA3" s="33">
        <v>0.74</v>
      </c>
      <c r="AB3" s="33">
        <v>0.26</v>
      </c>
      <c r="AC3" s="33"/>
      <c r="AD3" s="33"/>
      <c r="AE3" s="33"/>
      <c r="AF3" s="33"/>
      <c r="AG3" s="33"/>
      <c r="AH3" s="33"/>
      <c r="AI3" s="33"/>
      <c r="AJ3" s="33"/>
      <c r="AK3" s="33"/>
      <c r="AL3" s="34">
        <f t="shared" si="0"/>
        <v>1</v>
      </c>
      <c r="AM3" s="43">
        <f t="shared" si="1"/>
        <v>10.42730448</v>
      </c>
      <c r="AN3" s="43">
        <f t="shared" si="1"/>
        <v>3.66364752</v>
      </c>
      <c r="AO3" s="43" t="str">
        <f t="shared" si="1"/>
        <v/>
      </c>
      <c r="AP3" s="43" t="str">
        <f t="shared" si="1"/>
        <v/>
      </c>
      <c r="AQ3" s="43" t="str">
        <f t="shared" si="1"/>
        <v/>
      </c>
      <c r="AR3" s="43" t="str">
        <f t="shared" si="1"/>
        <v/>
      </c>
      <c r="AS3" s="43" t="str">
        <f t="shared" si="1"/>
        <v/>
      </c>
      <c r="AT3" s="43" t="str">
        <f t="shared" si="1"/>
        <v/>
      </c>
      <c r="AU3" s="43" t="str">
        <f t="shared" si="1"/>
        <v/>
      </c>
      <c r="AV3" s="43" t="str">
        <f t="shared" si="1"/>
        <v/>
      </c>
      <c r="AW3" s="43" t="str">
        <f t="shared" si="1"/>
        <v/>
      </c>
      <c r="AX3" s="23"/>
      <c r="AY3" s="35"/>
      <c r="AZ3" s="36"/>
    </row>
    <row r="4" spans="1:61" s="20" customFormat="1" ht="18" customHeight="1">
      <c r="A4" s="44" t="s">
        <v>1952</v>
      </c>
      <c r="B4" s="26" t="s">
        <v>1105</v>
      </c>
      <c r="C4" s="41"/>
      <c r="D4" s="21" t="s">
        <v>443</v>
      </c>
      <c r="E4" s="21" t="s">
        <v>75</v>
      </c>
      <c r="F4" s="22" t="s">
        <v>32</v>
      </c>
      <c r="G4" s="22" t="s">
        <v>1831</v>
      </c>
      <c r="H4" s="21" t="s">
        <v>1204</v>
      </c>
      <c r="I4" s="23" t="s">
        <v>802</v>
      </c>
      <c r="J4" s="23" t="s">
        <v>1205</v>
      </c>
      <c r="K4" s="24" t="s">
        <v>1953</v>
      </c>
      <c r="L4" s="23" t="s">
        <v>1954</v>
      </c>
      <c r="M4" s="25" t="s">
        <v>302</v>
      </c>
      <c r="N4" s="25" t="s">
        <v>40</v>
      </c>
      <c r="O4" s="26" t="s">
        <v>1204</v>
      </c>
      <c r="P4" s="22" t="s">
        <v>294</v>
      </c>
      <c r="Q4" s="27">
        <v>25264698.48</v>
      </c>
      <c r="R4" s="22" t="s">
        <v>43</v>
      </c>
      <c r="S4" s="28" t="s">
        <v>518</v>
      </c>
      <c r="T4" s="29" t="s">
        <v>46</v>
      </c>
      <c r="U4" s="29"/>
      <c r="V4" s="29"/>
      <c r="W4" s="29"/>
      <c r="X4" s="29"/>
      <c r="Y4" s="30"/>
      <c r="Z4" s="31">
        <f>IF(Q4&lt;&gt;"",((Q4/VLOOKUP(R4,Codes!$A$118:$B$122,2,FALSE))/1000000), "")</f>
        <v>25.26469848</v>
      </c>
      <c r="AA4" s="33">
        <v>1</v>
      </c>
      <c r="AB4" s="33"/>
      <c r="AC4" s="33"/>
      <c r="AD4" s="33"/>
      <c r="AE4" s="33"/>
      <c r="AF4" s="33"/>
      <c r="AG4" s="33"/>
      <c r="AH4" s="33"/>
      <c r="AI4" s="33"/>
      <c r="AJ4" s="33"/>
      <c r="AK4" s="33"/>
      <c r="AL4" s="34">
        <f t="shared" si="0"/>
        <v>1</v>
      </c>
      <c r="AM4" s="43">
        <f t="shared" si="1"/>
        <v>25.26469848</v>
      </c>
      <c r="AN4" s="43" t="str">
        <f t="shared" si="1"/>
        <v/>
      </c>
      <c r="AO4" s="43" t="str">
        <f t="shared" si="1"/>
        <v/>
      </c>
      <c r="AP4" s="43" t="str">
        <f t="shared" si="1"/>
        <v/>
      </c>
      <c r="AQ4" s="43" t="str">
        <f t="shared" si="1"/>
        <v/>
      </c>
      <c r="AR4" s="43" t="str">
        <f t="shared" si="1"/>
        <v/>
      </c>
      <c r="AS4" s="43" t="str">
        <f t="shared" si="1"/>
        <v/>
      </c>
      <c r="AT4" s="43" t="str">
        <f t="shared" si="1"/>
        <v/>
      </c>
      <c r="AU4" s="43" t="str">
        <f t="shared" si="1"/>
        <v/>
      </c>
      <c r="AV4" s="43" t="str">
        <f t="shared" si="1"/>
        <v/>
      </c>
      <c r="AW4" s="43" t="str">
        <f t="shared" si="1"/>
        <v/>
      </c>
      <c r="AX4" s="23"/>
      <c r="AY4" s="35"/>
      <c r="AZ4" s="36"/>
    </row>
    <row r="5" spans="1:61" s="20" customFormat="1" ht="18" customHeight="1">
      <c r="A5" s="44" t="s">
        <v>1955</v>
      </c>
      <c r="B5" s="26" t="s">
        <v>1105</v>
      </c>
      <c r="C5" s="41"/>
      <c r="D5" s="21" t="s">
        <v>443</v>
      </c>
      <c r="E5" s="21" t="s">
        <v>75</v>
      </c>
      <c r="F5" s="22" t="s">
        <v>32</v>
      </c>
      <c r="G5" s="22" t="s">
        <v>1831</v>
      </c>
      <c r="H5" s="21" t="s">
        <v>1204</v>
      </c>
      <c r="I5" s="23" t="s">
        <v>802</v>
      </c>
      <c r="J5" s="23" t="s">
        <v>1205</v>
      </c>
      <c r="K5" s="24" t="s">
        <v>1956</v>
      </c>
      <c r="L5" s="23" t="s">
        <v>1957</v>
      </c>
      <c r="M5" s="25" t="s">
        <v>302</v>
      </c>
      <c r="N5" s="25" t="s">
        <v>40</v>
      </c>
      <c r="O5" s="26" t="s">
        <v>1204</v>
      </c>
      <c r="P5" s="22" t="s">
        <v>294</v>
      </c>
      <c r="Q5" s="27">
        <v>7060080</v>
      </c>
      <c r="R5" s="22" t="s">
        <v>43</v>
      </c>
      <c r="S5" s="28" t="s">
        <v>518</v>
      </c>
      <c r="T5" s="29" t="s">
        <v>46</v>
      </c>
      <c r="U5" s="29"/>
      <c r="V5" s="29"/>
      <c r="W5" s="29"/>
      <c r="X5" s="29"/>
      <c r="Y5" s="30"/>
      <c r="Z5" s="31">
        <f>IF(Q5&lt;&gt;"",((Q5/VLOOKUP(R5,Codes!$A$118:$B$122,2,FALSE))/1000000), "")</f>
        <v>7.0600800000000001</v>
      </c>
      <c r="AA5" s="33">
        <v>1</v>
      </c>
      <c r="AB5" s="33"/>
      <c r="AC5" s="33"/>
      <c r="AD5" s="33"/>
      <c r="AE5" s="33"/>
      <c r="AF5" s="33"/>
      <c r="AG5" s="33"/>
      <c r="AH5" s="33"/>
      <c r="AI5" s="33"/>
      <c r="AJ5" s="33"/>
      <c r="AK5" s="33"/>
      <c r="AL5" s="34">
        <f t="shared" si="0"/>
        <v>1</v>
      </c>
      <c r="AM5" s="43">
        <f t="shared" si="1"/>
        <v>7.0600800000000001</v>
      </c>
      <c r="AN5" s="43" t="str">
        <f t="shared" si="1"/>
        <v/>
      </c>
      <c r="AO5" s="43" t="str">
        <f t="shared" si="1"/>
        <v/>
      </c>
      <c r="AP5" s="43" t="str">
        <f t="shared" si="1"/>
        <v/>
      </c>
      <c r="AQ5" s="43" t="str">
        <f t="shared" si="1"/>
        <v/>
      </c>
      <c r="AR5" s="43" t="str">
        <f t="shared" si="1"/>
        <v/>
      </c>
      <c r="AS5" s="43" t="str">
        <f t="shared" si="1"/>
        <v/>
      </c>
      <c r="AT5" s="43" t="str">
        <f t="shared" si="1"/>
        <v/>
      </c>
      <c r="AU5" s="43" t="str">
        <f t="shared" si="1"/>
        <v/>
      </c>
      <c r="AV5" s="43" t="str">
        <f t="shared" si="1"/>
        <v/>
      </c>
      <c r="AW5" s="43" t="str">
        <f t="shared" si="1"/>
        <v/>
      </c>
      <c r="AX5" s="23"/>
      <c r="AY5" s="35"/>
      <c r="AZ5" s="36"/>
    </row>
    <row r="6" spans="1:61" s="20" customFormat="1" ht="18" customHeight="1">
      <c r="A6" s="44" t="s">
        <v>1958</v>
      </c>
      <c r="B6" s="26" t="s">
        <v>1105</v>
      </c>
      <c r="C6" s="41"/>
      <c r="D6" s="21" t="s">
        <v>443</v>
      </c>
      <c r="E6" s="21" t="s">
        <v>75</v>
      </c>
      <c r="F6" s="22" t="s">
        <v>32</v>
      </c>
      <c r="G6" s="22" t="s">
        <v>1831</v>
      </c>
      <c r="H6" s="21" t="s">
        <v>1204</v>
      </c>
      <c r="I6" s="23" t="s">
        <v>802</v>
      </c>
      <c r="J6" s="23" t="s">
        <v>1205</v>
      </c>
      <c r="K6" s="24" t="s">
        <v>1959</v>
      </c>
      <c r="L6" s="23" t="s">
        <v>1960</v>
      </c>
      <c r="M6" s="25" t="s">
        <v>302</v>
      </c>
      <c r="N6" s="25" t="s">
        <v>83</v>
      </c>
      <c r="O6" s="26" t="s">
        <v>1204</v>
      </c>
      <c r="P6" s="22" t="s">
        <v>294</v>
      </c>
      <c r="Q6" s="27">
        <v>4286714</v>
      </c>
      <c r="R6" s="22" t="s">
        <v>43</v>
      </c>
      <c r="S6" s="28" t="s">
        <v>518</v>
      </c>
      <c r="T6" s="29" t="s">
        <v>46</v>
      </c>
      <c r="U6" s="29"/>
      <c r="V6" s="29"/>
      <c r="W6" s="29"/>
      <c r="X6" s="29"/>
      <c r="Y6" s="30"/>
      <c r="Z6" s="31">
        <f>IF(Q6&lt;&gt;"",((Q6/VLOOKUP(R6,Codes!$A$118:$B$122,2,FALSE))/1000000), "")</f>
        <v>4.2867139999999999</v>
      </c>
      <c r="AA6" s="33">
        <v>1</v>
      </c>
      <c r="AB6" s="33"/>
      <c r="AC6" s="33"/>
      <c r="AD6" s="33"/>
      <c r="AE6" s="33"/>
      <c r="AF6" s="33"/>
      <c r="AG6" s="33"/>
      <c r="AH6" s="33"/>
      <c r="AI6" s="33"/>
      <c r="AJ6" s="33"/>
      <c r="AK6" s="33"/>
      <c r="AL6" s="34">
        <f t="shared" si="0"/>
        <v>1</v>
      </c>
      <c r="AM6" s="43">
        <f t="shared" si="1"/>
        <v>4.2867139999999999</v>
      </c>
      <c r="AN6" s="43" t="str">
        <f t="shared" si="1"/>
        <v/>
      </c>
      <c r="AO6" s="43" t="str">
        <f t="shared" si="1"/>
        <v/>
      </c>
      <c r="AP6" s="43" t="str">
        <f t="shared" si="1"/>
        <v/>
      </c>
      <c r="AQ6" s="43" t="str">
        <f t="shared" si="1"/>
        <v/>
      </c>
      <c r="AR6" s="43" t="str">
        <f t="shared" si="1"/>
        <v/>
      </c>
      <c r="AS6" s="43" t="str">
        <f t="shared" si="1"/>
        <v/>
      </c>
      <c r="AT6" s="43" t="str">
        <f t="shared" si="1"/>
        <v/>
      </c>
      <c r="AU6" s="43" t="str">
        <f t="shared" si="1"/>
        <v/>
      </c>
      <c r="AV6" s="43" t="str">
        <f t="shared" si="1"/>
        <v/>
      </c>
      <c r="AW6" s="43" t="str">
        <f t="shared" si="1"/>
        <v/>
      </c>
      <c r="AX6" s="23"/>
      <c r="AY6" s="35"/>
      <c r="AZ6" s="36"/>
    </row>
    <row r="7" spans="1:61" s="20" customFormat="1" ht="18" customHeight="1">
      <c r="A7" s="44" t="s">
        <v>1961</v>
      </c>
      <c r="B7" s="26" t="s">
        <v>1105</v>
      </c>
      <c r="C7" s="41"/>
      <c r="D7" s="21" t="s">
        <v>443</v>
      </c>
      <c r="E7" s="21" t="s">
        <v>75</v>
      </c>
      <c r="F7" s="22" t="s">
        <v>32</v>
      </c>
      <c r="G7" s="22" t="s">
        <v>1831</v>
      </c>
      <c r="H7" s="21" t="s">
        <v>1204</v>
      </c>
      <c r="I7" s="23" t="s">
        <v>802</v>
      </c>
      <c r="J7" s="23" t="s">
        <v>1205</v>
      </c>
      <c r="K7" s="24" t="s">
        <v>1962</v>
      </c>
      <c r="L7" s="23" t="s">
        <v>1963</v>
      </c>
      <c r="M7" s="25" t="s">
        <v>302</v>
      </c>
      <c r="N7" s="25" t="s">
        <v>55</v>
      </c>
      <c r="O7" s="26" t="s">
        <v>1204</v>
      </c>
      <c r="P7" s="22" t="s">
        <v>64</v>
      </c>
      <c r="Q7" s="27">
        <v>1904974</v>
      </c>
      <c r="R7" s="22" t="s">
        <v>43</v>
      </c>
      <c r="S7" s="28" t="s">
        <v>518</v>
      </c>
      <c r="T7" s="29" t="s">
        <v>46</v>
      </c>
      <c r="U7" s="29"/>
      <c r="V7" s="29"/>
      <c r="W7" s="29"/>
      <c r="X7" s="29"/>
      <c r="Y7" s="30"/>
      <c r="Z7" s="31">
        <f>IF(Q7&lt;&gt;"",((Q7/VLOOKUP(R7,Codes!$A$118:$B$122,2,FALSE))/1000000), "")</f>
        <v>1.9049739999999999</v>
      </c>
      <c r="AA7" s="33">
        <v>1</v>
      </c>
      <c r="AB7" s="33"/>
      <c r="AC7" s="33"/>
      <c r="AD7" s="33"/>
      <c r="AE7" s="33"/>
      <c r="AF7" s="33"/>
      <c r="AG7" s="33"/>
      <c r="AH7" s="33"/>
      <c r="AI7" s="33"/>
      <c r="AJ7" s="33"/>
      <c r="AK7" s="33"/>
      <c r="AL7" s="34">
        <f t="shared" si="0"/>
        <v>1</v>
      </c>
      <c r="AM7" s="43">
        <f t="shared" si="1"/>
        <v>1.9049739999999999</v>
      </c>
      <c r="AN7" s="43" t="str">
        <f t="shared" si="1"/>
        <v/>
      </c>
      <c r="AO7" s="43" t="str">
        <f t="shared" si="1"/>
        <v/>
      </c>
      <c r="AP7" s="43" t="str">
        <f t="shared" si="1"/>
        <v/>
      </c>
      <c r="AQ7" s="43" t="str">
        <f t="shared" si="1"/>
        <v/>
      </c>
      <c r="AR7" s="43" t="str">
        <f t="shared" si="1"/>
        <v/>
      </c>
      <c r="AS7" s="43" t="str">
        <f t="shared" si="1"/>
        <v/>
      </c>
      <c r="AT7" s="43" t="str">
        <f t="shared" si="1"/>
        <v/>
      </c>
      <c r="AU7" s="43" t="str">
        <f t="shared" si="1"/>
        <v/>
      </c>
      <c r="AV7" s="43" t="str">
        <f t="shared" si="1"/>
        <v/>
      </c>
      <c r="AW7" s="43" t="str">
        <f t="shared" si="1"/>
        <v/>
      </c>
      <c r="AX7" s="23"/>
      <c r="AY7" s="35"/>
      <c r="AZ7" s="36"/>
    </row>
    <row r="8" spans="1:61" s="20" customFormat="1" ht="18" customHeight="1">
      <c r="A8" s="44" t="s">
        <v>1964</v>
      </c>
      <c r="B8" s="26" t="s">
        <v>1105</v>
      </c>
      <c r="C8" s="41"/>
      <c r="D8" s="21" t="s">
        <v>443</v>
      </c>
      <c r="E8" s="21" t="s">
        <v>75</v>
      </c>
      <c r="F8" s="22" t="s">
        <v>32</v>
      </c>
      <c r="G8" s="22" t="s">
        <v>1831</v>
      </c>
      <c r="H8" s="21" t="s">
        <v>1204</v>
      </c>
      <c r="I8" s="23" t="s">
        <v>802</v>
      </c>
      <c r="J8" s="23" t="s">
        <v>1205</v>
      </c>
      <c r="K8" s="24" t="s">
        <v>1965</v>
      </c>
      <c r="L8" s="23" t="s">
        <v>1966</v>
      </c>
      <c r="M8" s="25" t="s">
        <v>302</v>
      </c>
      <c r="N8" s="25" t="s">
        <v>40</v>
      </c>
      <c r="O8" s="26" t="s">
        <v>1204</v>
      </c>
      <c r="P8" s="22" t="s">
        <v>64</v>
      </c>
      <c r="Q8" s="27">
        <v>2319188</v>
      </c>
      <c r="R8" s="22" t="s">
        <v>43</v>
      </c>
      <c r="S8" s="28" t="s">
        <v>518</v>
      </c>
      <c r="T8" s="29" t="s">
        <v>46</v>
      </c>
      <c r="U8" s="29"/>
      <c r="V8" s="29"/>
      <c r="W8" s="29"/>
      <c r="X8" s="29"/>
      <c r="Y8" s="30"/>
      <c r="Z8" s="31">
        <f>IF(Q8&lt;&gt;"",((Q8/VLOOKUP(R8,Codes!$A$118:$B$122,2,FALSE))/1000000), "")</f>
        <v>2.319188</v>
      </c>
      <c r="AA8" s="33">
        <v>1</v>
      </c>
      <c r="AB8" s="33"/>
      <c r="AC8" s="33"/>
      <c r="AD8" s="33"/>
      <c r="AE8" s="33"/>
      <c r="AF8" s="33"/>
      <c r="AG8" s="33"/>
      <c r="AH8" s="33"/>
      <c r="AI8" s="33"/>
      <c r="AJ8" s="33"/>
      <c r="AK8" s="33"/>
      <c r="AL8" s="34">
        <f t="shared" si="0"/>
        <v>1</v>
      </c>
      <c r="AM8" s="43">
        <f t="shared" si="1"/>
        <v>2.319188</v>
      </c>
      <c r="AN8" s="43" t="str">
        <f t="shared" si="1"/>
        <v/>
      </c>
      <c r="AO8" s="43" t="str">
        <f t="shared" si="1"/>
        <v/>
      </c>
      <c r="AP8" s="43" t="str">
        <f t="shared" si="1"/>
        <v/>
      </c>
      <c r="AQ8" s="43" t="str">
        <f t="shared" si="1"/>
        <v/>
      </c>
      <c r="AR8" s="43" t="str">
        <f t="shared" si="1"/>
        <v/>
      </c>
      <c r="AS8" s="43" t="str">
        <f t="shared" si="1"/>
        <v/>
      </c>
      <c r="AT8" s="43" t="str">
        <f t="shared" si="1"/>
        <v/>
      </c>
      <c r="AU8" s="43" t="str">
        <f t="shared" si="1"/>
        <v/>
      </c>
      <c r="AV8" s="43" t="str">
        <f t="shared" si="1"/>
        <v/>
      </c>
      <c r="AW8" s="43" t="str">
        <f t="shared" si="1"/>
        <v/>
      </c>
      <c r="AX8" s="23"/>
      <c r="AY8" s="35"/>
      <c r="AZ8" s="36"/>
    </row>
    <row r="9" spans="1:61" s="20" customFormat="1" ht="18" customHeight="1">
      <c r="A9" s="44" t="s">
        <v>1967</v>
      </c>
      <c r="B9" s="26" t="s">
        <v>1105</v>
      </c>
      <c r="C9" s="41"/>
      <c r="D9" s="21" t="s">
        <v>443</v>
      </c>
      <c r="E9" s="21" t="s">
        <v>75</v>
      </c>
      <c r="F9" s="22" t="s">
        <v>32</v>
      </c>
      <c r="G9" s="22" t="s">
        <v>1831</v>
      </c>
      <c r="H9" s="21" t="s">
        <v>1204</v>
      </c>
      <c r="I9" s="23" t="s">
        <v>802</v>
      </c>
      <c r="J9" s="23" t="s">
        <v>1205</v>
      </c>
      <c r="K9" s="24" t="s">
        <v>1968</v>
      </c>
      <c r="L9" s="23" t="s">
        <v>1969</v>
      </c>
      <c r="M9" s="25" t="s">
        <v>302</v>
      </c>
      <c r="N9" s="25" t="s">
        <v>209</v>
      </c>
      <c r="O9" s="26" t="s">
        <v>1204</v>
      </c>
      <c r="P9" s="22" t="s">
        <v>64</v>
      </c>
      <c r="Q9" s="27">
        <v>42578681.162194386</v>
      </c>
      <c r="R9" s="22" t="s">
        <v>43</v>
      </c>
      <c r="S9" s="28" t="s">
        <v>518</v>
      </c>
      <c r="T9" s="29" t="s">
        <v>46</v>
      </c>
      <c r="U9" s="29"/>
      <c r="V9" s="29"/>
      <c r="W9" s="29"/>
      <c r="X9" s="29"/>
      <c r="Y9" s="30"/>
      <c r="Z9" s="31">
        <f>IF(Q9&lt;&gt;"",((Q9/VLOOKUP(R9,Codes!$A$118:$B$122,2,FALSE))/1000000), "")</f>
        <v>42.578681162194385</v>
      </c>
      <c r="AA9" s="33">
        <v>0.1</v>
      </c>
      <c r="AB9" s="33">
        <v>0.18</v>
      </c>
      <c r="AC9" s="33">
        <v>0.35</v>
      </c>
      <c r="AD9" s="33">
        <v>0.37</v>
      </c>
      <c r="AE9" s="33"/>
      <c r="AF9" s="33"/>
      <c r="AG9" s="33"/>
      <c r="AH9" s="33"/>
      <c r="AI9" s="33"/>
      <c r="AJ9" s="33"/>
      <c r="AK9" s="33"/>
      <c r="AL9" s="34">
        <f t="shared" si="0"/>
        <v>1</v>
      </c>
      <c r="AM9" s="43">
        <f t="shared" si="1"/>
        <v>4.2578681162194387</v>
      </c>
      <c r="AN9" s="43">
        <f t="shared" si="1"/>
        <v>7.6641626091949888</v>
      </c>
      <c r="AO9" s="43">
        <f t="shared" si="1"/>
        <v>14.902538406768034</v>
      </c>
      <c r="AP9" s="43">
        <f t="shared" si="1"/>
        <v>15.754112030011923</v>
      </c>
      <c r="AQ9" s="43" t="str">
        <f t="shared" si="1"/>
        <v/>
      </c>
      <c r="AR9" s="43" t="str">
        <f t="shared" si="1"/>
        <v/>
      </c>
      <c r="AS9" s="43" t="str">
        <f t="shared" si="1"/>
        <v/>
      </c>
      <c r="AT9" s="43" t="str">
        <f t="shared" si="1"/>
        <v/>
      </c>
      <c r="AU9" s="43" t="str">
        <f t="shared" si="1"/>
        <v/>
      </c>
      <c r="AV9" s="43" t="str">
        <f t="shared" si="1"/>
        <v/>
      </c>
      <c r="AW9" s="43" t="str">
        <f t="shared" si="1"/>
        <v/>
      </c>
      <c r="AX9" s="23"/>
      <c r="AY9" s="35"/>
      <c r="AZ9" s="36"/>
    </row>
    <row r="10" spans="1:61" s="20" customFormat="1" ht="18" customHeight="1">
      <c r="A10" s="44" t="s">
        <v>1970</v>
      </c>
      <c r="B10" s="26" t="s">
        <v>1105</v>
      </c>
      <c r="C10" s="41"/>
      <c r="D10" s="21" t="s">
        <v>443</v>
      </c>
      <c r="E10" s="21" t="s">
        <v>75</v>
      </c>
      <c r="F10" s="22" t="s">
        <v>32</v>
      </c>
      <c r="G10" s="22" t="s">
        <v>1831</v>
      </c>
      <c r="H10" s="21" t="s">
        <v>1204</v>
      </c>
      <c r="I10" s="23" t="s">
        <v>802</v>
      </c>
      <c r="J10" s="23" t="s">
        <v>1205</v>
      </c>
      <c r="K10" s="24" t="s">
        <v>1971</v>
      </c>
      <c r="L10" s="23" t="s">
        <v>1972</v>
      </c>
      <c r="M10" s="25" t="s">
        <v>302</v>
      </c>
      <c r="N10" s="25" t="s">
        <v>209</v>
      </c>
      <c r="O10" s="26" t="s">
        <v>1204</v>
      </c>
      <c r="P10" s="22" t="s">
        <v>294</v>
      </c>
      <c r="Q10" s="27">
        <v>19027382.090960566</v>
      </c>
      <c r="R10" s="22" t="s">
        <v>43</v>
      </c>
      <c r="S10" s="28" t="s">
        <v>518</v>
      </c>
      <c r="T10" s="29" t="s">
        <v>46</v>
      </c>
      <c r="U10" s="29"/>
      <c r="V10" s="29"/>
      <c r="W10" s="29"/>
      <c r="X10" s="29"/>
      <c r="Y10" s="30"/>
      <c r="Z10" s="31">
        <f>IF(Q10&lt;&gt;"",((Q10/VLOOKUP(R10,Codes!$A$118:$B$122,2,FALSE))/1000000), "")</f>
        <v>19.027382090960565</v>
      </c>
      <c r="AA10" s="33">
        <v>0.4</v>
      </c>
      <c r="AB10" s="33"/>
      <c r="AC10" s="33">
        <v>0.6</v>
      </c>
      <c r="AD10" s="33"/>
      <c r="AE10" s="33"/>
      <c r="AF10" s="33"/>
      <c r="AG10" s="33"/>
      <c r="AH10" s="33"/>
      <c r="AI10" s="33"/>
      <c r="AJ10" s="33"/>
      <c r="AK10" s="33"/>
      <c r="AL10" s="34">
        <f t="shared" si="0"/>
        <v>1</v>
      </c>
      <c r="AM10" s="43">
        <f t="shared" si="1"/>
        <v>7.610952836384226</v>
      </c>
      <c r="AN10" s="43" t="str">
        <f t="shared" si="1"/>
        <v/>
      </c>
      <c r="AO10" s="43">
        <f t="shared" si="1"/>
        <v>11.416429254576338</v>
      </c>
      <c r="AP10" s="43" t="str">
        <f t="shared" si="1"/>
        <v/>
      </c>
      <c r="AQ10" s="43" t="str">
        <f t="shared" si="1"/>
        <v/>
      </c>
      <c r="AR10" s="43" t="str">
        <f t="shared" si="1"/>
        <v/>
      </c>
      <c r="AS10" s="43" t="str">
        <f t="shared" si="1"/>
        <v/>
      </c>
      <c r="AT10" s="43" t="str">
        <f t="shared" si="1"/>
        <v/>
      </c>
      <c r="AU10" s="43" t="str">
        <f t="shared" si="1"/>
        <v/>
      </c>
      <c r="AV10" s="43" t="str">
        <f t="shared" si="1"/>
        <v/>
      </c>
      <c r="AW10" s="43" t="str">
        <f t="shared" si="1"/>
        <v/>
      </c>
      <c r="AX10" s="23"/>
      <c r="AY10" s="35"/>
      <c r="AZ10" s="36"/>
    </row>
    <row r="11" spans="1:61" s="20" customFormat="1" ht="18" customHeight="1">
      <c r="A11" s="44" t="s">
        <v>1973</v>
      </c>
      <c r="B11" s="26" t="s">
        <v>1105</v>
      </c>
      <c r="C11" s="41"/>
      <c r="D11" s="21" t="s">
        <v>443</v>
      </c>
      <c r="E11" s="21" t="s">
        <v>75</v>
      </c>
      <c r="F11" s="22" t="s">
        <v>32</v>
      </c>
      <c r="G11" s="22" t="s">
        <v>1831</v>
      </c>
      <c r="H11" s="21" t="s">
        <v>1204</v>
      </c>
      <c r="I11" s="23" t="s">
        <v>802</v>
      </c>
      <c r="J11" s="23" t="s">
        <v>1205</v>
      </c>
      <c r="K11" s="24" t="s">
        <v>1974</v>
      </c>
      <c r="L11" s="23" t="s">
        <v>1975</v>
      </c>
      <c r="M11" s="25" t="s">
        <v>302</v>
      </c>
      <c r="N11" s="25" t="s">
        <v>55</v>
      </c>
      <c r="O11" s="26" t="s">
        <v>1204</v>
      </c>
      <c r="P11" s="22" t="s">
        <v>73</v>
      </c>
      <c r="Q11" s="27">
        <v>22912883.547322024</v>
      </c>
      <c r="R11" s="22" t="s">
        <v>43</v>
      </c>
      <c r="S11" s="28" t="s">
        <v>499</v>
      </c>
      <c r="T11" s="29" t="s">
        <v>46</v>
      </c>
      <c r="U11" s="29"/>
      <c r="V11" s="29"/>
      <c r="W11" s="29"/>
      <c r="X11" s="29"/>
      <c r="Y11" s="30"/>
      <c r="Z11" s="31">
        <f>IF(Q11&lt;&gt;"",((Q11/VLOOKUP(R11,Codes!$A$118:$B$122,2,FALSE))/1000000), "")</f>
        <v>22.912883547322025</v>
      </c>
      <c r="AA11" s="33">
        <v>0.12</v>
      </c>
      <c r="AB11" s="33">
        <v>0.02</v>
      </c>
      <c r="AC11" s="33">
        <v>0.22</v>
      </c>
      <c r="AD11" s="33">
        <v>0.22</v>
      </c>
      <c r="AE11" s="33">
        <v>0.42</v>
      </c>
      <c r="AF11" s="33"/>
      <c r="AG11" s="33"/>
      <c r="AH11" s="33"/>
      <c r="AI11" s="33"/>
      <c r="AJ11" s="33"/>
      <c r="AK11" s="33"/>
      <c r="AL11" s="34">
        <f t="shared" si="0"/>
        <v>1</v>
      </c>
      <c r="AM11" s="43">
        <f t="shared" si="1"/>
        <v>2.7495460256786428</v>
      </c>
      <c r="AN11" s="43">
        <f t="shared" si="1"/>
        <v>0.45825767094644049</v>
      </c>
      <c r="AO11" s="43">
        <f t="shared" si="1"/>
        <v>5.0408343804108453</v>
      </c>
      <c r="AP11" s="43">
        <f t="shared" si="1"/>
        <v>5.0408343804108453</v>
      </c>
      <c r="AQ11" s="43">
        <f t="shared" si="1"/>
        <v>9.6234110898752494</v>
      </c>
      <c r="AR11" s="43" t="str">
        <f t="shared" si="1"/>
        <v/>
      </c>
      <c r="AS11" s="43" t="str">
        <f t="shared" si="1"/>
        <v/>
      </c>
      <c r="AT11" s="43" t="str">
        <f t="shared" si="1"/>
        <v/>
      </c>
      <c r="AU11" s="43" t="str">
        <f t="shared" si="1"/>
        <v/>
      </c>
      <c r="AV11" s="43" t="str">
        <f t="shared" si="1"/>
        <v/>
      </c>
      <c r="AW11" s="43" t="str">
        <f t="shared" si="1"/>
        <v/>
      </c>
      <c r="AX11" s="23"/>
      <c r="AY11" s="35"/>
      <c r="AZ11" s="36"/>
    </row>
    <row r="12" spans="1:61" s="20" customFormat="1" ht="18" customHeight="1">
      <c r="A12" s="44" t="s">
        <v>1976</v>
      </c>
      <c r="B12" s="26" t="s">
        <v>1105</v>
      </c>
      <c r="C12" s="41"/>
      <c r="D12" s="21" t="s">
        <v>443</v>
      </c>
      <c r="E12" s="21" t="s">
        <v>75</v>
      </c>
      <c r="F12" s="22" t="s">
        <v>32</v>
      </c>
      <c r="G12" s="22" t="s">
        <v>1831</v>
      </c>
      <c r="H12" s="21" t="s">
        <v>1204</v>
      </c>
      <c r="I12" s="23" t="s">
        <v>802</v>
      </c>
      <c r="J12" s="23" t="s">
        <v>1205</v>
      </c>
      <c r="K12" s="24" t="s">
        <v>1977</v>
      </c>
      <c r="L12" s="23" t="s">
        <v>1978</v>
      </c>
      <c r="M12" s="25" t="s">
        <v>302</v>
      </c>
      <c r="N12" s="25" t="s">
        <v>40</v>
      </c>
      <c r="O12" s="26" t="s">
        <v>1204</v>
      </c>
      <c r="P12" s="22" t="s">
        <v>73</v>
      </c>
      <c r="Q12" s="27">
        <v>32603820.063594989</v>
      </c>
      <c r="R12" s="22" t="s">
        <v>43</v>
      </c>
      <c r="S12" s="28" t="s">
        <v>499</v>
      </c>
      <c r="T12" s="29" t="s">
        <v>46</v>
      </c>
      <c r="U12" s="29"/>
      <c r="V12" s="29"/>
      <c r="W12" s="29"/>
      <c r="X12" s="29"/>
      <c r="Y12" s="30"/>
      <c r="Z12" s="31">
        <f>IF(Q12&lt;&gt;"",((Q12/VLOOKUP(R12,Codes!$A$118:$B$122,2,FALSE))/1000000), "")</f>
        <v>32.603820063594988</v>
      </c>
      <c r="AA12" s="33">
        <v>0.04</v>
      </c>
      <c r="AB12" s="33">
        <v>0.02</v>
      </c>
      <c r="AC12" s="33">
        <v>0.15</v>
      </c>
      <c r="AD12" s="33">
        <v>0.31</v>
      </c>
      <c r="AE12" s="33">
        <v>0.48</v>
      </c>
      <c r="AF12" s="33"/>
      <c r="AG12" s="33"/>
      <c r="AH12" s="33"/>
      <c r="AI12" s="33"/>
      <c r="AJ12" s="33"/>
      <c r="AK12" s="33"/>
      <c r="AL12" s="34">
        <f t="shared" si="0"/>
        <v>1</v>
      </c>
      <c r="AM12" s="43">
        <f t="shared" si="1"/>
        <v>1.3041528025437996</v>
      </c>
      <c r="AN12" s="43">
        <f t="shared" si="1"/>
        <v>0.65207640127189981</v>
      </c>
      <c r="AO12" s="43">
        <f t="shared" si="1"/>
        <v>4.8905730095392483</v>
      </c>
      <c r="AP12" s="43">
        <f t="shared" si="1"/>
        <v>10.107184219714446</v>
      </c>
      <c r="AQ12" s="43">
        <f t="shared" si="1"/>
        <v>15.649833630525594</v>
      </c>
      <c r="AR12" s="43" t="str">
        <f t="shared" si="1"/>
        <v/>
      </c>
      <c r="AS12" s="43" t="str">
        <f t="shared" si="1"/>
        <v/>
      </c>
      <c r="AT12" s="43" t="str">
        <f t="shared" si="1"/>
        <v/>
      </c>
      <c r="AU12" s="43" t="str">
        <f t="shared" si="1"/>
        <v/>
      </c>
      <c r="AV12" s="43" t="str">
        <f t="shared" si="1"/>
        <v/>
      </c>
      <c r="AW12" s="43" t="str">
        <f t="shared" si="1"/>
        <v/>
      </c>
      <c r="AX12" s="23"/>
      <c r="AY12" s="35"/>
      <c r="AZ12" s="36"/>
    </row>
    <row r="13" spans="1:61" s="20" customFormat="1" ht="18" customHeight="1">
      <c r="A13" s="44" t="s">
        <v>1979</v>
      </c>
      <c r="B13" s="26" t="s">
        <v>29</v>
      </c>
      <c r="C13" s="41" t="s">
        <v>1980</v>
      </c>
      <c r="D13" s="21" t="s">
        <v>296</v>
      </c>
      <c r="E13" s="21" t="s">
        <v>31</v>
      </c>
      <c r="F13" s="22" t="s">
        <v>50</v>
      </c>
      <c r="G13" s="22" t="s">
        <v>1825</v>
      </c>
      <c r="H13" s="21" t="s">
        <v>1825</v>
      </c>
      <c r="I13" s="23" t="s">
        <v>468</v>
      </c>
      <c r="J13" s="24" t="s">
        <v>469</v>
      </c>
      <c r="K13" s="24"/>
      <c r="L13" s="23" t="s">
        <v>1981</v>
      </c>
      <c r="M13" s="25" t="s">
        <v>302</v>
      </c>
      <c r="N13" s="25" t="s">
        <v>303</v>
      </c>
      <c r="O13" s="26" t="s">
        <v>437</v>
      </c>
      <c r="P13" s="49" t="s">
        <v>42</v>
      </c>
      <c r="Q13" s="27">
        <v>3000000</v>
      </c>
      <c r="R13" s="22" t="s">
        <v>43</v>
      </c>
      <c r="S13" s="28" t="s">
        <v>305</v>
      </c>
      <c r="T13" s="29" t="s">
        <v>46</v>
      </c>
      <c r="U13" s="29" t="s">
        <v>46</v>
      </c>
      <c r="V13" s="29"/>
      <c r="W13" s="29"/>
      <c r="X13" s="29"/>
      <c r="Y13" s="30" t="s">
        <v>594</v>
      </c>
      <c r="Z13" s="31">
        <f>IF(Q13&lt;&gt;"",((Q13/VLOOKUP(R13,Codes!$A$118:$B$122,2,FALSE))/1000000), "")</f>
        <v>3</v>
      </c>
      <c r="AA13" s="32"/>
      <c r="AB13" s="33"/>
      <c r="AC13" s="33">
        <v>0.2</v>
      </c>
      <c r="AD13" s="33">
        <v>0.75</v>
      </c>
      <c r="AE13" s="33">
        <v>0.05</v>
      </c>
      <c r="AF13" s="33"/>
      <c r="AG13" s="33"/>
      <c r="AH13" s="33"/>
      <c r="AI13" s="33"/>
      <c r="AJ13" s="33"/>
      <c r="AK13" s="33"/>
      <c r="AL13" s="34">
        <f>SUBTOTAL(9,AA13:AK13)</f>
        <v>1</v>
      </c>
      <c r="AM13" s="43" t="str">
        <f t="shared" ref="AM13:AW13" si="2">IF(AA13&lt;&gt;"",AA13*$Z13,"")</f>
        <v/>
      </c>
      <c r="AN13" s="43" t="str">
        <f t="shared" si="2"/>
        <v/>
      </c>
      <c r="AO13" s="43">
        <f t="shared" si="2"/>
        <v>0.60000000000000009</v>
      </c>
      <c r="AP13" s="43">
        <f t="shared" si="2"/>
        <v>2.25</v>
      </c>
      <c r="AQ13" s="43">
        <f t="shared" si="2"/>
        <v>0.15000000000000002</v>
      </c>
      <c r="AR13" s="43" t="str">
        <f t="shared" si="2"/>
        <v/>
      </c>
      <c r="AS13" s="43" t="str">
        <f t="shared" si="2"/>
        <v/>
      </c>
      <c r="AT13" s="43" t="str">
        <f t="shared" si="2"/>
        <v/>
      </c>
      <c r="AU13" s="43" t="str">
        <f t="shared" si="2"/>
        <v/>
      </c>
      <c r="AV13" s="43" t="str">
        <f t="shared" si="2"/>
        <v/>
      </c>
      <c r="AW13" s="43" t="str">
        <f t="shared" si="2"/>
        <v/>
      </c>
      <c r="AX13" s="23"/>
      <c r="AY13" s="35" t="s">
        <v>690</v>
      </c>
      <c r="AZ13" s="36"/>
    </row>
  </sheetData>
  <conditionalFormatting sqref="C2:C13">
    <cfRule type="expression" dxfId="3" priority="2">
      <formula>P2="Ongoing"</formula>
    </cfRule>
    <cfRule type="expression" dxfId="2" priority="3">
      <formula>E2="Study"</formula>
    </cfRule>
  </conditionalFormatting>
  <conditionalFormatting sqref="AA2:AK13">
    <cfRule type="cellIs" dxfId="1" priority="1" operator="greaterThan">
      <formula>0.01</formula>
    </cfRule>
  </conditionalFormatting>
  <conditionalFormatting sqref="AL2:AL13">
    <cfRule type="cellIs" dxfId="0" priority="4" operator="greaterThan">
      <formula>1</formula>
    </cfRule>
  </conditionalFormatting>
  <dataValidations count="3">
    <dataValidation type="list" allowBlank="1" showInputMessage="1" showErrorMessage="1" sqref="F2:F13" xr:uid="{0AF898D9-F71E-4E0E-A505-08BE00BB5521}">
      <formula1>"Yes,No"</formula1>
    </dataValidation>
    <dataValidation type="list" allowBlank="1" showInputMessage="1" showErrorMessage="1" sqref="T2:X13" xr:uid="{BC119685-4431-4B9F-BE5C-EDF59934E6F9}">
      <formula1>"X"</formula1>
    </dataValidation>
    <dataValidation type="list" showInputMessage="1" showErrorMessage="1" sqref="H13" xr:uid="{BFD93EC8-7640-41BC-9FE3-DAA83D7D4BD6}">
      <formula1>$A$19:$A$30</formula1>
    </dataValidation>
  </dataValidations>
  <pageMargins left="0.7" right="0.7" top="0.75" bottom="0.75" header="0.3" footer="0.3"/>
  <headerFooter>
    <oddFooter>&amp;L_x000D_&amp;1#&amp;"Calibri"&amp;9&amp;K000000 INTERNAL. This information is accessible to ADB Management and staff. It may be shared outside ADB with appropriate permission.</oddFooter>
  </headerFooter>
  <legacyDrawing r:id="rId1"/>
  <extLst>
    <ext xmlns:x14="http://schemas.microsoft.com/office/spreadsheetml/2009/9/main" uri="{CCE6A557-97BC-4b89-ADB6-D9C93CAAB3DF}">
      <x14:dataValidations xmlns:xm="http://schemas.microsoft.com/office/excel/2006/main" count="9">
        <x14:dataValidation type="list" allowBlank="1" showInputMessage="1" showErrorMessage="1" xr:uid="{50D61C08-2069-452B-8363-5A71B765993B}">
          <x14:formula1>
            <xm:f>Codes!$A$2:$A$10</xm:f>
          </x14:formula1>
          <xm:sqref>D2:D13</xm:sqref>
        </x14:dataValidation>
        <x14:dataValidation type="list" allowBlank="1" showInputMessage="1" showErrorMessage="1" xr:uid="{B023E905-6E44-4C07-83F2-12496800915A}">
          <x14:formula1>
            <xm:f>Codes!$A$118:$A$122</xm:f>
          </x14:formula1>
          <xm:sqref>R2:R13</xm:sqref>
        </x14:dataValidation>
        <x14:dataValidation type="list" allowBlank="1" showInputMessage="1" showErrorMessage="1" xr:uid="{F4098ADD-A3E5-4F96-BBB3-E5F665FF382F}">
          <x14:formula1>
            <xm:f>Codes!$A$106:$A$109</xm:f>
          </x14:formula1>
          <xm:sqref>S2:S13</xm:sqref>
        </x14:dataValidation>
        <x14:dataValidation type="list" allowBlank="1" showInputMessage="1" showErrorMessage="1" xr:uid="{05F35156-68B4-479B-9BFA-F117DFE7AA89}">
          <x14:formula1>
            <xm:f>Codes!$A$100:$A$103</xm:f>
          </x14:formula1>
          <xm:sqref>E2:E13</xm:sqref>
        </x14:dataValidation>
        <x14:dataValidation type="list" allowBlank="1" showInputMessage="1" showErrorMessage="1" xr:uid="{ECB51C2E-05CB-47E5-A341-D0D04862BF8C}">
          <x14:formula1>
            <xm:f>Codes!$A$92:$A$97</xm:f>
          </x14:formula1>
          <xm:sqref>P2:P13</xm:sqref>
        </x14:dataValidation>
        <x14:dataValidation type="list" allowBlank="1" showInputMessage="1" showErrorMessage="1" xr:uid="{A8F08385-5835-4050-8D47-FFFE206BF9D2}">
          <x14:formula1>
            <xm:f>Codes!$A$66:$A$81</xm:f>
          </x14:formula1>
          <xm:sqref>N2:N13</xm:sqref>
        </x14:dataValidation>
        <x14:dataValidation type="list" allowBlank="1" showInputMessage="1" showErrorMessage="1" xr:uid="{2828001E-F6EC-4AF9-98B0-F1CE0C35BF81}">
          <x14:formula1>
            <xm:f>Codes!$A$84:$A$89</xm:f>
          </x14:formula1>
          <xm:sqref>M2:M13</xm:sqref>
        </x14:dataValidation>
        <x14:dataValidation type="list" showInputMessage="1" showErrorMessage="1" xr:uid="{455221BD-9E9A-410A-9CF2-D0F72775BD45}">
          <x14:formula1>
            <xm:f>Codes!$A$19:$A$34</xm:f>
          </x14:formula1>
          <xm:sqref>G2:G13</xm:sqref>
        </x14:dataValidation>
        <x14:dataValidation type="list" allowBlank="1" showInputMessage="1" showErrorMessage="1" xr:uid="{8ADC6E09-D461-4FE3-A2FE-0E2827BA974A}">
          <x14:formula1>
            <xm:f>Codes!$A$19:$A$63</xm:f>
          </x14:formula1>
          <xm:sqref>H2:H12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DBDocumentDate xmlns="c1fdd505-2570-46c2-bd04-3e0f2d874cf5" xsi:nil="true"/>
    <ADBMonth xmlns="c1fdd505-2570-46c2-bd04-3e0f2d874cf5" xsi:nil="true"/>
    <PARDApprovalNumber xmlns="64d4c656-921a-4ec1-9362-565a2952b511" xsi:nil="true"/>
    <hca2169e3b0945318411f30479ba40c8 xmlns="c1fdd505-2570-46c2-bd04-3e0f2d874cf5">
      <Terms xmlns="http://schemas.microsoft.com/office/infopath/2007/PartnerControls">
        <TermInfo xmlns="http://schemas.microsoft.com/office/infopath/2007/PartnerControls">
          <TermName xmlns="http://schemas.microsoft.com/office/infopath/2007/PartnerControls">project53103-001 : Pacific Region Infrastructure Facility Coordination Office - Leveraging Infrastructure for Sustainable Development</TermName>
          <TermId xmlns="http://schemas.microsoft.com/office/infopath/2007/PartnerControls">2495e0d4-8200-416c-8bb9-7d076d0c52d6</TermId>
        </TermInfo>
      </Terms>
    </hca2169e3b0945318411f30479ba40c8>
    <Update_x0020_ADB_x0020_Project_x0020_Document_x0020_Type xmlns="cd1fdc38-f8a5-41bf-acd8-81fd24bfc0f4">
      <Url xsi:nil="true"/>
      <Description xsi:nil="true"/>
    </Update_x0020_ADB_x0020_Project_x0020_Document_x0020_Type>
    <a0d1b14b197747dfafc19f70ff45d4f6 xmlns="c1fdd505-2570-46c2-bd04-3e0f2d874cf5">
      <Terms xmlns="http://schemas.microsoft.com/office/infopath/2007/PartnerControls"/>
    </a0d1b14b197747dfafc19f70ff45d4f6>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PARD</TermName>
          <TermId xmlns="http://schemas.microsoft.com/office/infopath/2007/PartnerControls">295ac658-7ead-429b-b4bd-88b6908bedd7</TermId>
        </TermInfo>
      </Terms>
    </j78542b1fffc4a1c84659474212e3133>
    <Pvm xmlns="cd1fdc38-f8a5-41bf-acd8-81fd24bfc0f4" xsi:nil="true"/>
    <ADBYear xmlns="c1fdd505-2570-46c2-bd04-3e0f2d874cf5" xsi:nil="true"/>
    <ADBAuthors xmlns="c1fdd505-2570-46c2-bd04-3e0f2d874cf5">
      <UserInfo>
        <DisplayName/>
        <AccountId xsi:nil="true"/>
        <AccountType/>
      </UserInfo>
    </ADBAuthors>
    <p030e467f78f45b4ae8f7e2c17ea4d82 xmlns="c1fdd505-2570-46c2-bd04-3e0f2d874cf5">
      <Terms xmlns="http://schemas.microsoft.com/office/infopath/2007/PartnerControls"/>
    </p030e467f78f45b4ae8f7e2c17ea4d82>
    <k985dbdc596c44d7acaf8184f33920f0 xmlns="c1fdd505-2570-46c2-bd04-3e0f2d874cf5">
      <Terms xmlns="http://schemas.microsoft.com/office/infopath/2007/PartnerControls">
        <TermInfo xmlns="http://schemas.microsoft.com/office/infopath/2007/PartnerControls">
          <TermName xmlns="http://schemas.microsoft.com/office/infopath/2007/PartnerControls">Regional</TermName>
          <TermId xmlns="http://schemas.microsoft.com/office/infopath/2007/PartnerControls">d4cb8265-5963-4e16-b4f8-5ada18938c78</TermId>
        </TermInfo>
      </Terms>
    </k985dbdc596c44d7acaf8184f33920f0>
    <ce5a4fae9a7d4e3d9d782ef76d38f19e xmlns="c1fdd505-2570-46c2-bd04-3e0f2d874cf5">
      <Terms xmlns="http://schemas.microsoft.com/office/infopath/2007/PartnerControls">
        <TermInfo xmlns="http://schemas.microsoft.com/office/infopath/2007/PartnerControls">
          <TermName xmlns="http://schemas.microsoft.com/office/infopath/2007/PartnerControls">Transport</TermName>
          <TermId xmlns="http://schemas.microsoft.com/office/infopath/2007/PartnerControls">1ee1a871-9841-4244-af10-500136720e72</TermId>
        </TermInfo>
      </Terms>
    </ce5a4fae9a7d4e3d9d782ef76d38f19e>
    <lcf76f155ced4ddcb4097134ff3c332f xmlns="cd1fdc38-f8a5-41bf-acd8-81fd24bfc0f4">
      <Terms xmlns="http://schemas.microsoft.com/office/infopath/2007/PartnerControls"/>
    </lcf76f155ced4ddcb4097134ff3c332f>
    <ADBSourceLink xmlns="c1fdd505-2570-46c2-bd04-3e0f2d874cf5">
      <Url xsi:nil="true"/>
      <Description xsi:nil="true"/>
    </ADBSourceLink>
    <h00e4aaaf4624e24a7df7f06faa038c6 xmlns="c1fdd505-2570-46c2-bd04-3e0f2d874cf5">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16ac8743-31bb-43f8-9a73-533a041667d6</TermId>
        </TermInfo>
      </Terms>
    </h00e4aaaf4624e24a7df7f06faa038c6>
    <kc098dd651dc4f4b9248417ab8ccab6f xmlns="c1fdd505-2570-46c2-bd04-3e0f2d874cf5">
      <Terms xmlns="http://schemas.microsoft.com/office/infopath/2007/PartnerControls">
        <TermInfo xmlns="http://schemas.microsoft.com/office/infopath/2007/PartnerControls">
          <TermName xmlns="http://schemas.microsoft.com/office/infopath/2007/PartnerControls">06 Consultants</TermName>
          <TermId xmlns="http://schemas.microsoft.com/office/infopath/2007/PartnerControls">5e05f576-5bc5-4c4e-aba3-be9805c46c7b</TermId>
        </TermInfo>
      </Terms>
    </kc098dd651dc4f4b9248417ab8ccab6f>
    <ADBDocumentTypeValue xmlns="c1fdd505-2570-46c2-bd04-3e0f2d874cf5" xsi:nil="true"/>
    <d01a0ce1b141461dbfb235a3ab729a2c xmlns="c1fdd505-2570-46c2-bd04-3e0f2d874cf5">
      <Terms xmlns="http://schemas.microsoft.com/office/infopath/2007/PartnerControls">
        <TermInfo xmlns="http://schemas.microsoft.com/office/infopath/2007/PartnerControls">
          <TermName xmlns="http://schemas.microsoft.com/office/infopath/2007/PartnerControls">Transport</TermName>
          <TermId xmlns="http://schemas.microsoft.com/office/infopath/2007/PartnerControls">ee1f2ff2-a1f1-4f25-8046-d81869f632df</TermId>
        </TermInfo>
      </Terms>
    </d01a0ce1b141461dbfb235a3ab729a2c>
    <d61536b25a8a4fedb48bb564279be82a xmlns="c1fdd505-2570-46c2-bd04-3e0f2d874cf5">
      <Terms xmlns="http://schemas.microsoft.com/office/infopath/2007/PartnerControls"/>
    </d61536b25a8a4fedb48bb564279be82a>
    <ADBCirculatedLink xmlns="c1fdd505-2570-46c2-bd04-3e0f2d874cf5">
      <Url xsi:nil="true"/>
      <Description xsi:nil="true"/>
    </ADBCirculatedLink>
    <TaxCatchAll xmlns="c1fdd505-2570-46c2-bd04-3e0f2d874cf5">
      <Value>83</Value>
      <Value>25</Value>
      <Value>5</Value>
      <Value>4</Value>
      <Value>3</Value>
      <Value>53</Value>
      <Value>1</Value>
      <Value>119</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ADB Project Document" ma:contentTypeID="0x010100A3BFD338C4D69F46BE33AA49AB508701006A5B0EAB9715E248ABA1EFCCCE25CAFB" ma:contentTypeVersion="54" ma:contentTypeDescription="" ma:contentTypeScope="" ma:versionID="513d9658fcc661a7714bddeb150058d1">
  <xsd:schema xmlns:xsd="http://www.w3.org/2001/XMLSchema" xmlns:xs="http://www.w3.org/2001/XMLSchema" xmlns:p="http://schemas.microsoft.com/office/2006/metadata/properties" xmlns:ns2="c1fdd505-2570-46c2-bd04-3e0f2d874cf5" xmlns:ns3="64d4c656-921a-4ec1-9362-565a2952b511" xmlns:ns4="cd1fdc38-f8a5-41bf-acd8-81fd24bfc0f4" targetNamespace="http://schemas.microsoft.com/office/2006/metadata/properties" ma:root="true" ma:fieldsID="ce1dda19289a74b1fcf43498439d0bab" ns2:_="" ns3:_="" ns4:_="">
    <xsd:import namespace="c1fdd505-2570-46c2-bd04-3e0f2d874cf5"/>
    <xsd:import namespace="64d4c656-921a-4ec1-9362-565a2952b511"/>
    <xsd:import namespace="cd1fdc38-f8a5-41bf-acd8-81fd24bfc0f4"/>
    <xsd:element name="properties">
      <xsd:complexType>
        <xsd:sequence>
          <xsd:element name="documentManagement">
            <xsd:complexType>
              <xsd:all>
                <xsd:element ref="ns2:ADBDocumentTypeValue" minOccurs="0"/>
                <xsd:element ref="ns2:ADBDocumentDate" minOccurs="0"/>
                <xsd:element ref="ns2:ADBMonth" minOccurs="0"/>
                <xsd:element ref="ns2:ADBYear" minOccurs="0"/>
                <xsd:element ref="ns2:ADBAuthors" minOccurs="0"/>
                <xsd:element ref="ns2:ADBSourceLink" minOccurs="0"/>
                <xsd:element ref="ns2:ADBCirculatedLink" minOccurs="0"/>
                <xsd:element ref="ns2:k985dbdc596c44d7acaf8184f33920f0" minOccurs="0"/>
                <xsd:element ref="ns2:a0d1b14b197747dfafc19f70ff45d4f6" minOccurs="0"/>
                <xsd:element ref="ns2:d01a0ce1b141461dbfb235a3ab729a2c" minOccurs="0"/>
                <xsd:element ref="ns2:TaxCatchAll" minOccurs="0"/>
                <xsd:element ref="ns2:hca2169e3b0945318411f30479ba40c8" minOccurs="0"/>
                <xsd:element ref="ns2:TaxCatchAllLabel" minOccurs="0"/>
                <xsd:element ref="ns2:p030e467f78f45b4ae8f7e2c17ea4d82" minOccurs="0"/>
                <xsd:element ref="ns2:h00e4aaaf4624e24a7df7f06faa038c6" minOccurs="0"/>
                <xsd:element ref="ns2:d61536b25a8a4fedb48bb564279be82a" minOccurs="0"/>
                <xsd:element ref="ns2:ce5a4fae9a7d4e3d9d782ef76d38f19e" minOccurs="0"/>
                <xsd:element ref="ns2:j78542b1fffc4a1c84659474212e3133" minOccurs="0"/>
                <xsd:element ref="ns2:kc098dd651dc4f4b9248417ab8ccab6f" minOccurs="0"/>
                <xsd:element ref="ns3:PARDApprovalNumber" minOccurs="0"/>
                <xsd:element ref="ns4:Update_x0020_ADB_x0020_Project_x0020_Document_x0020_Type" minOccurs="0"/>
                <xsd:element ref="ns4:MediaServiceMetadata" minOccurs="0"/>
                <xsd:element ref="ns4:MediaServiceFastMetadata" minOccurs="0"/>
                <xsd:element ref="ns4:MediaServiceAutoTags" minOccurs="0"/>
                <xsd:element ref="ns4:MediaServiceOCR" minOccurs="0"/>
                <xsd:element ref="ns3:SharedWithUsers" minOccurs="0"/>
                <xsd:element ref="ns3:SharedWithDetails" minOccurs="0"/>
                <xsd:element ref="ns4:MediaServiceGenerationTime" minOccurs="0"/>
                <xsd:element ref="ns4:MediaServiceEventHashCode" minOccurs="0"/>
                <xsd:element ref="ns4:MediaServiceDateTaken" minOccurs="0"/>
                <xsd:element ref="ns4:MediaServiceLocation" minOccurs="0"/>
                <xsd:element ref="ns4:Pvm" minOccurs="0"/>
                <xsd:element ref="ns4:MediaServiceAutoKeyPoints" minOccurs="0"/>
                <xsd:element ref="ns4:MediaServiceKeyPoints" minOccurs="0"/>
                <xsd:element ref="ns4:MediaLengthInSecond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TypeValue" ma:index="2" nillable="true" ma:displayName="Document Type" ma:internalName="ADBDocumentTypeValue" ma:readOnly="false">
      <xsd:simpleType>
        <xsd:restriction base="dms:Text">
          <xsd:maxLength value="255"/>
        </xsd:restriction>
      </xsd:simpleType>
    </xsd:element>
    <xsd:element name="ADBDocumentDate" ma:index="4" nillable="true" ma:displayName="Document Date" ma:format="DateOnly" ma:internalName="ADBDocumentDate">
      <xsd:simpleType>
        <xsd:restriction base="dms:DateTime"/>
      </xsd:simpleType>
    </xsd:element>
    <xsd:element name="ADBMonth" ma:index="5"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6" nillable="true" ma:displayName="Year" ma:internalName="ADBYear">
      <xsd:simpleType>
        <xsd:restriction base="dms:Text">
          <xsd:maxLength value="4"/>
        </xsd:restriction>
      </xsd:simpleType>
    </xsd:element>
    <xsd:element name="ADBAuthors" ma:index="7"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4"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5"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k985dbdc596c44d7acaf8184f33920f0" ma:index="17" nillable="true" ma:taxonomy="true" ma:internalName="k985dbdc596c44d7acaf8184f33920f0" ma:taxonomyFieldName="ADBCountry" ma:displayName="Country" ma:indexed="true"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0d1b14b197747dfafc19f70ff45d4f6" ma:index="18" nillable="true" ma:taxonomy="true" ma:internalName="a0d1b14b197747dfafc19f70ff45d4f6" ma:taxonomyFieldName="ADBProjectDocumentType" ma:displayName="ADB Project Document Type" ma:default="" ma:fieldId="{a0d1b14b-1977-47df-afc1-9f70ff45d4f6}" ma:sspId="115af50e-efb3-4a0e-b425-875ff625e09e" ma:termSetId="14b53411-9553-454e-9031-2e4b08df825b" ma:anchorId="00000000-0000-0000-0000-000000000000" ma:open="false" ma:isKeyword="false">
      <xsd:complexType>
        <xsd:sequence>
          <xsd:element ref="pc:Terms" minOccurs="0" maxOccurs="1"/>
        </xsd:sequence>
      </xsd:complexType>
    </xsd:element>
    <xsd:element name="d01a0ce1b141461dbfb235a3ab729a2c" ma:index="19" nillable="true" ma:taxonomy="true" ma:internalName="d01a0ce1b141461dbfb235a3ab729a2c" ma:taxonomyFieldName="ADBSector" ma:displayName="Sector" ma:indexed="true"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TaxCatchAll" ma:index="20" nillable="true" ma:displayName="Taxonomy Catch All Column" ma:hidden="true" ma:list="{6de58fb1-0f13-4654-8bc0-afc82a6f7caf}" ma:internalName="TaxCatchAll" ma:showField="CatchAllData" ma:web="64d4c656-921a-4ec1-9362-565a2952b511">
      <xsd:complexType>
        <xsd:complexContent>
          <xsd:extension base="dms:MultiChoiceLookup">
            <xsd:sequence>
              <xsd:element name="Value" type="dms:Lookup" maxOccurs="unbounded" minOccurs="0" nillable="true"/>
            </xsd:sequence>
          </xsd:extension>
        </xsd:complexContent>
      </xsd:complexType>
    </xsd:element>
    <xsd:element name="hca2169e3b0945318411f30479ba40c8" ma:index="21" nillable="true" ma:taxonomy="true" ma:internalName="hca2169e3b0945318411f30479ba40c8" ma:taxonomyFieldName="ADBProject" ma:displayName="Project" ma:default="" ma:fieldId="{1ca2169e-3b09-4531-8411-f30479ba40c8}" ma:sspId="115af50e-efb3-4a0e-b425-875ff625e09e" ma:termSetId="7a252312-03a3-44f4-bc5c-a08b11dfe2f6" ma:anchorId="00000000-0000-0000-0000-000000000000" ma:open="false" ma:isKeyword="false">
      <xsd:complexType>
        <xsd:sequence>
          <xsd:element ref="pc:Terms" minOccurs="0" maxOccurs="1"/>
        </xsd:sequence>
      </xsd:complexType>
    </xsd:element>
    <xsd:element name="TaxCatchAllLabel" ma:index="22" nillable="true" ma:displayName="Taxonomy Catch All Column1" ma:hidden="true" ma:list="{6de58fb1-0f13-4654-8bc0-afc82a6f7caf}" ma:internalName="TaxCatchAllLabel" ma:readOnly="true" ma:showField="CatchAllDataLabel" ma:web="64d4c656-921a-4ec1-9362-565a2952b511">
      <xsd:complexType>
        <xsd:complexContent>
          <xsd:extension base="dms:MultiChoiceLookup">
            <xsd:sequence>
              <xsd:element name="Value" type="dms:Lookup" maxOccurs="unbounded" minOccurs="0" nillable="true"/>
            </xsd:sequence>
          </xsd:extension>
        </xsd:complexContent>
      </xsd:complexType>
    </xsd:element>
    <xsd:element name="p030e467f78f45b4ae8f7e2c17ea4d82" ma:index="23"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h00e4aaaf4624e24a7df7f06faa038c6" ma:index="25" nillable="true" ma:taxonomy="true" ma:internalName="h00e4aaaf4624e24a7df7f06faa038c6" ma:taxonomyFieldName="ADBDocumentLanguage" ma:displayName="Document Language" ma:default="3;#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d61536b25a8a4fedb48bb564279be82a" ma:index="28"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ce5a4fae9a7d4e3d9d782ef76d38f19e" ma:index="31" nillable="true" ma:taxonomy="true" ma:internalName="ce5a4fae9a7d4e3d9d782ef76d38f19e" ma:taxonomyFieldName="ADBFocusArea" ma:displayName="Focus Area" ma:readOnly="false" ma:default="5;#Transport|1ee1a871-9841-4244-af10-500136720e72" ma:fieldId="{ce5a4fae-9a7d-4e3d-9d78-2ef76d38f19e}" ma:sspId="115af50e-efb3-4a0e-b425-875ff625e09e" ma:termSetId="62654dfd-15fa-41ee-83f7-39f58084ec81" ma:anchorId="00000000-0000-0000-0000-000000000000" ma:open="false" ma:isKeyword="false">
      <xsd:complexType>
        <xsd:sequence>
          <xsd:element ref="pc:Terms" minOccurs="0" maxOccurs="1"/>
        </xsd:sequence>
      </xsd:complexType>
    </xsd:element>
    <xsd:element name="j78542b1fffc4a1c84659474212e3133" ma:index="33" nillable="true" ma:taxonomy="true" ma:internalName="j78542b1fffc4a1c84659474212e3133" ma:taxonomyFieldName="ADBContentGroup" ma:displayName="Content Group" ma:readOnly="false" ma:default="1;#PARD|295ac658-7ead-429b-b4bd-88b6908bedd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kc098dd651dc4f4b9248417ab8ccab6f" ma:index="35" nillable="true" ma:taxonomy="true" ma:internalName="kc098dd651dc4f4b9248417ab8ccab6f" ma:taxonomyFieldName="Segment" ma:displayName="Segment" ma:default="" ma:fieldId="{4c098dd6-51dc-4f4b-9248-417ab8ccab6f}" ma:sspId="115af50e-efb3-4a0e-b425-875ff625e09e" ma:termSetId="ca487498-3907-4013-84b5-72a7400220c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4d4c656-921a-4ec1-9362-565a2952b511" elementFormDefault="qualified">
    <xsd:import namespace="http://schemas.microsoft.com/office/2006/documentManagement/types"/>
    <xsd:import namespace="http://schemas.microsoft.com/office/infopath/2007/PartnerControls"/>
    <xsd:element name="PARDApprovalNumber" ma:index="37" nillable="true" ma:displayName="Approval Number" ma:internalName="Approval_x0020_Number">
      <xsd:simpleType>
        <xsd:restriction base="dms:Text">
          <xsd:maxLength value="255"/>
        </xsd:restriction>
      </xsd:simpleType>
    </xsd:element>
    <xsd:element name="SharedWithUsers" ma:index="4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1fdc38-f8a5-41bf-acd8-81fd24bfc0f4" elementFormDefault="qualified">
    <xsd:import namespace="http://schemas.microsoft.com/office/2006/documentManagement/types"/>
    <xsd:import namespace="http://schemas.microsoft.com/office/infopath/2007/PartnerControls"/>
    <xsd:element name="Update_x0020_ADB_x0020_Project_x0020_Document_x0020_Type" ma:index="38" nillable="true" ma:displayName="Update ADB Project Document Type" ma:internalName="Update_x0020_ADB_x0020_Project_x0020_Document_x0020_Typ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39" nillable="true" ma:displayName="MediaServiceMetadata" ma:hidden="true" ma:internalName="MediaServiceMetadata" ma:readOnly="true">
      <xsd:simpleType>
        <xsd:restriction base="dms:Note"/>
      </xsd:simpleType>
    </xsd:element>
    <xsd:element name="MediaServiceFastMetadata" ma:index="40" nillable="true" ma:displayName="MediaServiceFastMetadata" ma:hidden="true" ma:internalName="MediaServiceFastMetadata" ma:readOnly="true">
      <xsd:simpleType>
        <xsd:restriction base="dms:Note"/>
      </xsd:simpleType>
    </xsd:element>
    <xsd:element name="MediaServiceAutoTags" ma:index="41" nillable="true" ma:displayName="Tags" ma:internalName="MediaServiceAutoTags" ma:readOnly="true">
      <xsd:simpleType>
        <xsd:restriction base="dms:Text"/>
      </xsd:simpleType>
    </xsd:element>
    <xsd:element name="MediaServiceOCR" ma:index="42" nillable="true" ma:displayName="Extracted Text" ma:internalName="MediaServiceOCR" ma:readOnly="true">
      <xsd:simpleType>
        <xsd:restriction base="dms:Note">
          <xsd:maxLength value="255"/>
        </xsd:restriction>
      </xsd:simpleType>
    </xsd:element>
    <xsd:element name="MediaServiceGenerationTime" ma:index="45" nillable="true" ma:displayName="MediaServiceGenerationTime" ma:hidden="true" ma:internalName="MediaServiceGenerationTime" ma:readOnly="true">
      <xsd:simpleType>
        <xsd:restriction base="dms:Text"/>
      </xsd:simpleType>
    </xsd:element>
    <xsd:element name="MediaServiceEventHashCode" ma:index="46" nillable="true" ma:displayName="MediaServiceEventHashCode" ma:hidden="true" ma:internalName="MediaServiceEventHashCode" ma:readOnly="true">
      <xsd:simpleType>
        <xsd:restriction base="dms:Text"/>
      </xsd:simpleType>
    </xsd:element>
    <xsd:element name="MediaServiceDateTaken" ma:index="47" nillable="true" ma:displayName="MediaServiceDateTaken" ma:hidden="true" ma:internalName="MediaServiceDateTaken" ma:readOnly="true">
      <xsd:simpleType>
        <xsd:restriction base="dms:Text"/>
      </xsd:simpleType>
    </xsd:element>
    <xsd:element name="MediaServiceLocation" ma:index="48" nillable="true" ma:displayName="Location" ma:internalName="MediaServiceLocation" ma:readOnly="true">
      <xsd:simpleType>
        <xsd:restriction base="dms:Text"/>
      </xsd:simpleType>
    </xsd:element>
    <xsd:element name="Pvm" ma:index="49" nillable="true" ma:displayName="Pvm" ma:format="DateOnly" ma:internalName="Pvm">
      <xsd:simpleType>
        <xsd:restriction base="dms:DateTime"/>
      </xsd:simpleType>
    </xsd:element>
    <xsd:element name="MediaServiceAutoKeyPoints" ma:index="50" nillable="true" ma:displayName="MediaServiceAutoKeyPoints" ma:hidden="true" ma:internalName="MediaServiceAutoKeyPoints" ma:readOnly="true">
      <xsd:simpleType>
        <xsd:restriction base="dms:Note"/>
      </xsd:simpleType>
    </xsd:element>
    <xsd:element name="MediaServiceKeyPoints" ma:index="51" nillable="true" ma:displayName="KeyPoints" ma:internalName="MediaServiceKeyPoints" ma:readOnly="true">
      <xsd:simpleType>
        <xsd:restriction base="dms:Note">
          <xsd:maxLength value="255"/>
        </xsd:restriction>
      </xsd:simpleType>
    </xsd:element>
    <xsd:element name="MediaLengthInSeconds" ma:index="52" nillable="true" ma:displayName="Length (seconds)" ma:internalName="MediaLengthInSeconds" ma:readOnly="true">
      <xsd:simpleType>
        <xsd:restriction base="dms:Unknown"/>
      </xsd:simpleType>
    </xsd:element>
    <xsd:element name="lcf76f155ced4ddcb4097134ff3c332f" ma:index="54" nillable="true" ma:taxonomy="true" ma:internalName="lcf76f155ced4ddcb4097134ff3c332f" ma:taxonomyFieldName="MediaServiceImageTags" ma:displayName="Image Tags" ma:readOnly="false" ma:fieldId="{5cf76f15-5ced-4ddc-b409-7134ff3c332f}" ma:taxonomyMulti="true" ma:sspId="115af50e-efb3-4a0e-b425-875ff625e09e"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115af50e-efb3-4a0e-b425-875ff625e09e" ContentTypeId="0x010100A3BFD338C4D69F46BE33AA49AB5087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9DB987-39E9-47B9-B46A-0CA8860AE24A}"/>
</file>

<file path=customXml/itemProps2.xml><?xml version="1.0" encoding="utf-8"?>
<ds:datastoreItem xmlns:ds="http://schemas.openxmlformats.org/officeDocument/2006/customXml" ds:itemID="{972A99C8-6B0B-48CA-B165-E16679D524A4}"/>
</file>

<file path=customXml/itemProps3.xml><?xml version="1.0" encoding="utf-8"?>
<ds:datastoreItem xmlns:ds="http://schemas.openxmlformats.org/officeDocument/2006/customXml" ds:itemID="{E823493C-15BF-4022-AA80-D844B15893C2}"/>
</file>

<file path=customXml/itemProps4.xml><?xml version="1.0" encoding="utf-8"?>
<ds:datastoreItem xmlns:ds="http://schemas.openxmlformats.org/officeDocument/2006/customXml" ds:itemID="{74F6E300-23B0-45D9-84D3-B4D790F5025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Glenn Fawcett</dc:creator>
  <cp:keywords/>
  <dc:description/>
  <cp:lastModifiedBy/>
  <cp:revision/>
  <dcterms:created xsi:type="dcterms:W3CDTF">2022-08-11T23:00:33Z</dcterms:created>
  <dcterms:modified xsi:type="dcterms:W3CDTF">2023-06-05T02:51:42Z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0x010100A3BFD338C4D69F46BE33AA49AB508701006A5B0EAB9715E248ABA1EFCCCE25CAFB</vt:lpwstr>
  </property>
  <property fmtid="{D5CDD505-2E9C-101B-9397-08002B2CF9AE}" pid="3" name="ADBFocusArea">
    <vt:lpwstr>5;#Transport|1ee1a871-9841-4244-af10-500136720e72</vt:lpwstr>
  </property>
  <property fmtid="{D5CDD505-2E9C-101B-9397-08002B2CF9AE}" pid="4" name="MediaServiceImageTags">
    <vt:lpwstr/>
  </property>
  <property fmtid="{D5CDD505-2E9C-101B-9397-08002B2CF9AE}" pid="5" name="ADBProjectDocumentType">
    <vt:lpwstr/>
  </property>
  <property fmtid="{D5CDD505-2E9C-101B-9397-08002B2CF9AE}" pid="6" name="ADBProject">
    <vt:lpwstr>83;#project53103-001 : Pacific Region Infrastructure Facility Coordination Office - Leveraging Infrastructure for Sustainable Development|2495e0d4-8200-416c-8bb9-7d076d0c52d6</vt:lpwstr>
  </property>
  <property fmtid="{D5CDD505-2E9C-101B-9397-08002B2CF9AE}" pid="7" name="ADBContentGroup">
    <vt:lpwstr>1;#PARD|295ac658-7ead-429b-b4bd-88b6908bedd7</vt:lpwstr>
  </property>
  <property fmtid="{D5CDD505-2E9C-101B-9397-08002B2CF9AE}" pid="8" name="ADBDivision">
    <vt:lpwstr>25;#PLCO|609583a2-78a9-4781-823e-db1ffb65c55d</vt:lpwstr>
  </property>
  <property fmtid="{D5CDD505-2E9C-101B-9397-08002B2CF9AE}" pid="9" name="ADBSector">
    <vt:lpwstr>4;#Transport|ee1f2ff2-a1f1-4f25-8046-d81869f632df</vt:lpwstr>
  </property>
  <property fmtid="{D5CDD505-2E9C-101B-9397-08002B2CF9AE}" pid="10" name="ADBDocumentSecurity">
    <vt:lpwstr/>
  </property>
  <property fmtid="{D5CDD505-2E9C-101B-9397-08002B2CF9AE}" pid="11" name="ADBDocumentLanguage">
    <vt:lpwstr>3;#English|16ac8743-31bb-43f8-9a73-533a041667d6</vt:lpwstr>
  </property>
  <property fmtid="{D5CDD505-2E9C-101B-9397-08002B2CF9AE}" pid="12" name="Segment">
    <vt:lpwstr>119;#06 Consultants|5e05f576-5bc5-4c4e-aba3-be9805c46c7b</vt:lpwstr>
  </property>
  <property fmtid="{D5CDD505-2E9C-101B-9397-08002B2CF9AE}" pid="13" name="ADBDepartmentOwner">
    <vt:lpwstr/>
  </property>
  <property fmtid="{D5CDD505-2E9C-101B-9397-08002B2CF9AE}" pid="14" name="ADBCountry">
    <vt:lpwstr>53;#Regional|d4cb8265-5963-4e16-b4f8-5ada18938c78</vt:lpwstr>
  </property>
  <property fmtid="{D5CDD505-2E9C-101B-9397-08002B2CF9AE}" pid="15" name="ia017ac09b1942648b563fe0b2b14d52">
    <vt:lpwstr>PLCO|609583a2-78a9-4781-823e-db1ffb65c55d</vt:lpwstr>
  </property>
  <property fmtid="{D5CDD505-2E9C-101B-9397-08002B2CF9AE}" pid="16" name="Project Status">
    <vt:lpwstr>Processing</vt:lpwstr>
  </property>
  <property fmtid="{D5CDD505-2E9C-101B-9397-08002B2CF9AE}" pid="17" name="MSIP_Label_817d4574-7375-4d17-b29c-6e4c6df0fcb0_Enabled">
    <vt:lpwstr>true</vt:lpwstr>
  </property>
  <property fmtid="{D5CDD505-2E9C-101B-9397-08002B2CF9AE}" pid="18" name="MSIP_Label_817d4574-7375-4d17-b29c-6e4c6df0fcb0_SetDate">
    <vt:lpwstr>2023-06-05T02:48:57Z</vt:lpwstr>
  </property>
  <property fmtid="{D5CDD505-2E9C-101B-9397-08002B2CF9AE}" pid="19" name="MSIP_Label_817d4574-7375-4d17-b29c-6e4c6df0fcb0_Method">
    <vt:lpwstr>Standard</vt:lpwstr>
  </property>
  <property fmtid="{D5CDD505-2E9C-101B-9397-08002B2CF9AE}" pid="20" name="MSIP_Label_817d4574-7375-4d17-b29c-6e4c6df0fcb0_Name">
    <vt:lpwstr>ADB Internal</vt:lpwstr>
  </property>
  <property fmtid="{D5CDD505-2E9C-101B-9397-08002B2CF9AE}" pid="21" name="MSIP_Label_817d4574-7375-4d17-b29c-6e4c6df0fcb0_SiteId">
    <vt:lpwstr>9495d6bb-41c2-4c58-848f-92e52cf3d640</vt:lpwstr>
  </property>
  <property fmtid="{D5CDD505-2E9C-101B-9397-08002B2CF9AE}" pid="22" name="MSIP_Label_817d4574-7375-4d17-b29c-6e4c6df0fcb0_ActionId">
    <vt:lpwstr>745873d8-d5b3-4cf4-9c7f-1d8fbddeef12</vt:lpwstr>
  </property>
  <property fmtid="{D5CDD505-2E9C-101B-9397-08002B2CF9AE}" pid="23" name="MSIP_Label_817d4574-7375-4d17-b29c-6e4c6df0fcb0_ContentBits">
    <vt:lpwstr>2</vt:lpwstr>
  </property>
</Properties>
</file>